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SERVER1\Apps\J-Drive\JSpivey\Documents\Monthly Reports\2020\"/>
    </mc:Choice>
  </mc:AlternateContent>
  <bookViews>
    <workbookView xWindow="360" yWindow="240" windowWidth="14940" windowHeight="9150"/>
  </bookViews>
  <sheets>
    <sheet name="2020 Prelim" sheetId="1" r:id="rId1"/>
    <sheet name="2020 Pie Graph" sheetId="2" r:id="rId2"/>
  </sheets>
  <calcPr calcId="152511"/>
</workbook>
</file>

<file path=xl/calcChain.xml><?xml version="1.0" encoding="utf-8"?>
<calcChain xmlns="http://schemas.openxmlformats.org/spreadsheetml/2006/main">
  <c r="O14" i="2" l="1"/>
  <c r="E103" i="1"/>
  <c r="D131" i="1" l="1"/>
  <c r="E79" i="1" l="1"/>
  <c r="D17" i="1" l="1"/>
  <c r="E158" i="1" l="1"/>
  <c r="E131" i="1"/>
  <c r="E119" i="1"/>
  <c r="E114" i="1"/>
  <c r="E73" i="1"/>
  <c r="E64" i="1"/>
  <c r="E63" i="1"/>
  <c r="E46" i="1"/>
  <c r="D119" i="1" l="1"/>
  <c r="D84" i="1"/>
  <c r="D182" i="1"/>
  <c r="D183" i="1" s="1"/>
  <c r="E183" i="1" s="1"/>
  <c r="D165" i="1"/>
  <c r="D158" i="1"/>
  <c r="D147" i="1"/>
  <c r="D148" i="1" s="1"/>
  <c r="D114" i="1"/>
  <c r="D73" i="1"/>
  <c r="D69" i="1"/>
  <c r="D68" i="1"/>
  <c r="E148" i="1" l="1"/>
  <c r="D79" i="1"/>
  <c r="D64" i="1"/>
  <c r="D63" i="1"/>
  <c r="D46" i="1"/>
  <c r="D85" i="1" l="1"/>
  <c r="D28" i="1"/>
  <c r="E28" i="1" s="1"/>
  <c r="D153" i="1"/>
  <c r="E153" i="1" s="1"/>
  <c r="D97" i="1"/>
  <c r="E97" i="1" s="1"/>
  <c r="D103" i="1"/>
  <c r="D109" i="1"/>
  <c r="D86" i="1" l="1"/>
  <c r="E86" i="1" s="1"/>
  <c r="D110" i="1"/>
  <c r="E110" i="1" s="1"/>
  <c r="D144" i="1"/>
  <c r="D184" i="1" l="1"/>
  <c r="F153" i="1" s="1"/>
  <c r="F119" i="1" l="1"/>
  <c r="F86" i="1"/>
  <c r="E184" i="1"/>
  <c r="F110" i="1"/>
  <c r="F28" i="1"/>
  <c r="F97" i="1"/>
  <c r="F114" i="1"/>
  <c r="F183" i="1"/>
  <c r="F158" i="1"/>
  <c r="F131" i="1"/>
  <c r="D186" i="1"/>
  <c r="F148" i="1"/>
</calcChain>
</file>

<file path=xl/sharedStrings.xml><?xml version="1.0" encoding="utf-8"?>
<sst xmlns="http://schemas.openxmlformats.org/spreadsheetml/2006/main" count="201" uniqueCount="201">
  <si>
    <t xml:space="preserve">   Care</t>
  </si>
  <si>
    <t>Expenses</t>
  </si>
  <si>
    <t>Revenues</t>
  </si>
  <si>
    <t>Net Total</t>
  </si>
  <si>
    <t xml:space="preserve">   Mission</t>
  </si>
  <si>
    <t xml:space="preserve">   Nurture</t>
  </si>
  <si>
    <t xml:space="preserve">      Music</t>
  </si>
  <si>
    <t xml:space="preserve">      Office</t>
  </si>
  <si>
    <t xml:space="preserve">   Welcoming</t>
  </si>
  <si>
    <t xml:space="preserve">      Deacons</t>
  </si>
  <si>
    <t xml:space="preserve">      Worship</t>
  </si>
  <si>
    <t xml:space="preserve">   Fellowship</t>
  </si>
  <si>
    <t xml:space="preserve">   Stewardship</t>
  </si>
  <si>
    <t xml:space="preserve">       Ministry</t>
  </si>
  <si>
    <t xml:space="preserve">      Personnel</t>
  </si>
  <si>
    <t xml:space="preserve">     Total Care</t>
  </si>
  <si>
    <t xml:space="preserve">  Total Expenses</t>
  </si>
  <si>
    <t xml:space="preserve">  Total Revenues</t>
  </si>
  <si>
    <t xml:space="preserve">   Communications</t>
  </si>
  <si>
    <t>YTD Actual (2019)</t>
  </si>
  <si>
    <t xml:space="preserve">     Total Mission</t>
  </si>
  <si>
    <t xml:space="preserve">     Total Nurture</t>
  </si>
  <si>
    <t xml:space="preserve">        Total Music</t>
  </si>
  <si>
    <t xml:space="preserve">      Contributions</t>
  </si>
  <si>
    <t xml:space="preserve">      Other Revenue</t>
  </si>
  <si>
    <t xml:space="preserve">        Total Office</t>
  </si>
  <si>
    <t xml:space="preserve">      Adult Ministry</t>
  </si>
  <si>
    <t xml:space="preserve">     Total Welcoming</t>
  </si>
  <si>
    <t xml:space="preserve">   Campus Management</t>
  </si>
  <si>
    <t xml:space="preserve">   Worship and Music</t>
  </si>
  <si>
    <t>Annual Budget (2019)</t>
  </si>
  <si>
    <t>Headings and Account</t>
  </si>
  <si>
    <t xml:space="preserve">        Total Deacons</t>
  </si>
  <si>
    <t xml:space="preserve">        Total Worship</t>
  </si>
  <si>
    <t xml:space="preserve">      Family Ministry</t>
  </si>
  <si>
    <t xml:space="preserve">     Total Fellowship</t>
  </si>
  <si>
    <t xml:space="preserve">         Program Staff</t>
  </si>
  <si>
    <t xml:space="preserve">         Support Staff</t>
  </si>
  <si>
    <t xml:space="preserve">     Total Stewardship</t>
  </si>
  <si>
    <t xml:space="preserve">         Pastoral Staff</t>
  </si>
  <si>
    <t xml:space="preserve">        Total  Ministry</t>
  </si>
  <si>
    <t xml:space="preserve">        Total Personnel</t>
  </si>
  <si>
    <t xml:space="preserve">               5750 - ICM</t>
  </si>
  <si>
    <t xml:space="preserve">            Head of Staff</t>
  </si>
  <si>
    <t xml:space="preserve">     Total Communications</t>
  </si>
  <si>
    <t xml:space="preserve">         General Personnel</t>
  </si>
  <si>
    <t xml:space="preserve">   Contributions &amp; Revenue</t>
  </si>
  <si>
    <t xml:space="preserve">        Total Contributions</t>
  </si>
  <si>
    <t xml:space="preserve">        Total Other Revenue</t>
  </si>
  <si>
    <t xml:space="preserve">   Administration/Personnel</t>
  </si>
  <si>
    <t>Webster Presbyterian Church</t>
  </si>
  <si>
    <t xml:space="preserve">            Associate Pastor</t>
  </si>
  <si>
    <t xml:space="preserve">        Total Adult Ministry</t>
  </si>
  <si>
    <t xml:space="preserve">     Total Campus Management</t>
  </si>
  <si>
    <t xml:space="preserve">     Total Worship and Music</t>
  </si>
  <si>
    <t xml:space="preserve">               5201 -  Bibles</t>
  </si>
  <si>
    <t xml:space="preserve">               5331 - Hosting</t>
  </si>
  <si>
    <t xml:space="preserve">               6145 - Postage</t>
  </si>
  <si>
    <t xml:space="preserve">        Total Family Ministry</t>
  </si>
  <si>
    <t xml:space="preserve">               5328 - Engaging</t>
  </si>
  <si>
    <t xml:space="preserve">           Total Program Staff</t>
  </si>
  <si>
    <t xml:space="preserve">           Total Support Staff</t>
  </si>
  <si>
    <t xml:space="preserve">               5135 - Licensing</t>
  </si>
  <si>
    <t xml:space="preserve">               6135 - Insurance</t>
  </si>
  <si>
    <t xml:space="preserve">               6155 - Telephone</t>
  </si>
  <si>
    <t xml:space="preserve">           Total Pastoral Staff</t>
  </si>
  <si>
    <t xml:space="preserve">               5115 - Clinicians</t>
  </si>
  <si>
    <t xml:space="preserve">               5326 - Connecting</t>
  </si>
  <si>
    <t xml:space="preserve">               5785 - Presbytery</t>
  </si>
  <si>
    <t xml:space="preserve">               6041 - Bookkeeper</t>
  </si>
  <si>
    <t xml:space="preserve">               6149 - Stationery</t>
  </si>
  <si>
    <t xml:space="preserve">               6215 - Fire Alarm</t>
  </si>
  <si>
    <t xml:space="preserve">               6245 - Util - Gas</t>
  </si>
  <si>
    <t xml:space="preserve">               5195 - Praise Band</t>
  </si>
  <si>
    <t xml:space="preserve">               5585 - Grief Share</t>
  </si>
  <si>
    <t xml:space="preserve">              Total Head of Staff</t>
  </si>
  <si>
    <t xml:space="preserve">               4140 - Other Income</t>
  </si>
  <si>
    <t xml:space="preserve">               5170 - Organ Tuning</t>
  </si>
  <si>
    <t xml:space="preserve">               5175 - Piano Tuning</t>
  </si>
  <si>
    <t xml:space="preserve">               5700 - WPC Missions</t>
  </si>
  <si>
    <t xml:space="preserve">               6110 - Bank Charges</t>
  </si>
  <si>
    <t xml:space="preserve">               6250 - Util - Trash</t>
  </si>
  <si>
    <t xml:space="preserve">               6255 - Util - Water</t>
  </si>
  <si>
    <t xml:space="preserve">           Total General Personnel</t>
  </si>
  <si>
    <t xml:space="preserve">     Total Contributions &amp; Revenue</t>
  </si>
  <si>
    <t xml:space="preserve">               6020 - Ch. Secretary</t>
  </si>
  <si>
    <t xml:space="preserve">               6055 - Nursery Staff</t>
  </si>
  <si>
    <t xml:space="preserve">               6060 - Payroll Taxes</t>
  </si>
  <si>
    <t xml:space="preserve">     Total Administration/Personnel</t>
  </si>
  <si>
    <t xml:space="preserve">               5150 - Music Software</t>
  </si>
  <si>
    <t xml:space="preserve">               5736 - Family Promise</t>
  </si>
  <si>
    <t xml:space="preserve">               5956 - Opt Vision Ins</t>
  </si>
  <si>
    <t xml:space="preserve">               5957 - Opt Dental Ins</t>
  </si>
  <si>
    <t xml:space="preserve">               5975 - Auto Allowance</t>
  </si>
  <si>
    <t xml:space="preserve">               6220 - Paper Supplies</t>
  </si>
  <si>
    <t xml:space="preserve">              Total Associate Pastor</t>
  </si>
  <si>
    <t xml:space="preserve">               4135 - Interest Income</t>
  </si>
  <si>
    <t xml:space="preserve">               5200 - Adult Education</t>
  </si>
  <si>
    <t xml:space="preserve">               5220 -  Music Ministry</t>
  </si>
  <si>
    <t xml:space="preserve">               5505 - Deacon Supplies</t>
  </si>
  <si>
    <t xml:space="preserve">               6140 - Office Supplies</t>
  </si>
  <si>
    <t xml:space="preserve">               5155 - Music - Recorder</t>
  </si>
  <si>
    <t xml:space="preserve">               5265 - Youth Curriculum</t>
  </si>
  <si>
    <t xml:space="preserve">               6131 - Payroll expenses</t>
  </si>
  <si>
    <t xml:space="preserve">               6230 - Lawn Maintenance</t>
  </si>
  <si>
    <t xml:space="preserve">               4100 - Support - Pledged</t>
  </si>
  <si>
    <t xml:space="preserve">               5145 - Music - Handbells</t>
  </si>
  <si>
    <t xml:space="preserve">               5165 - Organ Maintenance</t>
  </si>
  <si>
    <t xml:space="preserve">               5209 - Background Checks</t>
  </si>
  <si>
    <t xml:space="preserve">               5258 - Youth CE Supplies</t>
  </si>
  <si>
    <t xml:space="preserve">               5320 - Fellowship Events</t>
  </si>
  <si>
    <t xml:space="preserve">               5705 - Free the Captives</t>
  </si>
  <si>
    <t xml:space="preserve">               5925 - Sr Pastor Housing</t>
  </si>
  <si>
    <t xml:space="preserve">               6120 - Computer Expenses</t>
  </si>
  <si>
    <t xml:space="preserve">               5147 - Music-Instrumental</t>
  </si>
  <si>
    <t xml:space="preserve">               5946 - Annual Cash Salary</t>
  </si>
  <si>
    <t xml:space="preserve">               5961 - 403 (b) Retirement</t>
  </si>
  <si>
    <t xml:space="preserve">               6063 - Family Coordinator</t>
  </si>
  <si>
    <t xml:space="preserve">               6240 - Util - Electricity</t>
  </si>
  <si>
    <t xml:space="preserve">               5515 - Memorial Receptions</t>
  </si>
  <si>
    <t xml:space="preserve">               5947 - Cumulative SLA 2016</t>
  </si>
  <si>
    <t xml:space="preserve">               5948 - Cumulative SLA 2017</t>
  </si>
  <si>
    <t xml:space="preserve">               5949 - Cumulative SLA 2018</t>
  </si>
  <si>
    <t xml:space="preserve">               5971 - Housing and Utility</t>
  </si>
  <si>
    <t xml:space="preserve">               6045 - Janitorial Services</t>
  </si>
  <si>
    <t xml:space="preserve">               4110 - Support - Prior Year</t>
  </si>
  <si>
    <t xml:space="preserve">               5130 - Handbell Repair/Pads</t>
  </si>
  <si>
    <t xml:space="preserve">               5140 - Music - Choirs/Voice</t>
  </si>
  <si>
    <t xml:space="preserve">               5205 - Children's  Supplies</t>
  </si>
  <si>
    <t xml:space="preserve">               5257 - Youth Special Events</t>
  </si>
  <si>
    <t xml:space="preserve">               5735 - Community Assistance</t>
  </si>
  <si>
    <t xml:space="preserve">               5740 - Habitat for Humanity</t>
  </si>
  <si>
    <t xml:space="preserve">               6160 - Cell Phone Allowance</t>
  </si>
  <si>
    <t xml:space="preserve">               4105 - Support - Non-pledged</t>
  </si>
  <si>
    <t xml:space="preserve">               5225 - Children's Curriculum</t>
  </si>
  <si>
    <t xml:space="preserve">               5260 - Vacation Bible School</t>
  </si>
  <si>
    <t xml:space="preserve">               5332 - Newspaper Advertising</t>
  </si>
  <si>
    <t xml:space="preserve">               5796 - Fuller - Harvey Meals</t>
  </si>
  <si>
    <t xml:space="preserve">               5910 - Sr Pastor Pension/Ins</t>
  </si>
  <si>
    <t xml:space="preserve">               5950 - Study Leave Allowance</t>
  </si>
  <si>
    <t xml:space="preserve">               6035 - Organist Compensation</t>
  </si>
  <si>
    <t xml:space="preserve">               6109 - Presbytery per capita</t>
  </si>
  <si>
    <t xml:space="preserve">               6165 - Copier Maint/Expenses</t>
  </si>
  <si>
    <t xml:space="preserve">               5322 - Wednesday Night Dinner</t>
  </si>
  <si>
    <t xml:space="preserve">               5749 - Institute for Civility</t>
  </si>
  <si>
    <t xml:space="preserve">               5900 - Sr Pastor Compensation</t>
  </si>
  <si>
    <t xml:space="preserve">               5902 - Sr Pastor Cum SLA 2016</t>
  </si>
  <si>
    <t xml:space="preserve">               5903 - Sr Pastor Cum SLA 2017</t>
  </si>
  <si>
    <t xml:space="preserve">               5904 - Sr Pastor Cum SLA 2018</t>
  </si>
  <si>
    <t xml:space="preserve">               5911 - Sr Pastor Opt Life Ins</t>
  </si>
  <si>
    <t xml:space="preserve">               5955 - Board of  Pension Dues</t>
  </si>
  <si>
    <t xml:space="preserve">               5960 - Med Supplement Voucher</t>
  </si>
  <si>
    <t xml:space="preserve">               6025 - Music Director Compens</t>
  </si>
  <si>
    <t xml:space="preserve">               6040 - Subst Organist Compens</t>
  </si>
  <si>
    <t xml:space="preserve">               6080 - Support Staff Training</t>
  </si>
  <si>
    <t xml:space="preserve">               5526 - Powerful Tools Ministry</t>
  </si>
  <si>
    <t xml:space="preserve">               5920 - Sr Pastor Discretionary</t>
  </si>
  <si>
    <t xml:space="preserve">               5930 - Sr Pastor Car Allowance</t>
  </si>
  <si>
    <t xml:space="preserve">               6225 - Repairs and Maintenance</t>
  </si>
  <si>
    <t xml:space="preserve">               5108 - Honoraia for Pastors (2)</t>
  </si>
  <si>
    <t xml:space="preserve">               5109 - Audio-Visual Maintenance</t>
  </si>
  <si>
    <t xml:space="preserve">               5180 - Professional Memberships</t>
  </si>
  <si>
    <t xml:space="preserve">               5185 - Worship Supplies-General</t>
  </si>
  <si>
    <t xml:space="preserve">               5190 - Worship Supply-Communion</t>
  </si>
  <si>
    <t xml:space="preserve">               5512 - Mental Health Counseling</t>
  </si>
  <si>
    <t xml:space="preserve">               5912 - Sr Pastor Opt Dental Ins</t>
  </si>
  <si>
    <t xml:space="preserve">               6130 - General &amp; Administrative</t>
  </si>
  <si>
    <t xml:space="preserve">               5182 - Special Service Musicians</t>
  </si>
  <si>
    <t xml:space="preserve">               5915 - Sr Pastor Profess Expense</t>
  </si>
  <si>
    <t xml:space="preserve">               6024 - Assoc. Music Dir. Compens</t>
  </si>
  <si>
    <t xml:space="preserve">               5535 - Senior Ministry - Speakers</t>
  </si>
  <si>
    <t xml:space="preserve">               5941 - Sr Pastor Soc. Sec. Suppl.</t>
  </si>
  <si>
    <t xml:space="preserve">               5965 - Assoc Pastor Discretionary</t>
  </si>
  <si>
    <t xml:space="preserve">               5110 - Music Volunteer Development</t>
  </si>
  <si>
    <t xml:space="preserve">               5790 - Mental Health Ministry Team</t>
  </si>
  <si>
    <t xml:space="preserve">               5116 - Choir Support Scholarships - 4</t>
  </si>
  <si>
    <t xml:space="preserve">               5940 - Sr Pastor Cell Phone Allowance</t>
  </si>
  <si>
    <t xml:space="preserve">               5179 - Professional Development -Music</t>
  </si>
  <si>
    <t xml:space="preserve">               5905 - Sr Pastor Study Leave Allowance</t>
  </si>
  <si>
    <t xml:space="preserve">               5300 - Kitchen  and Fellowship Supplies</t>
  </si>
  <si>
    <t xml:space="preserve">               5525 - Pastoral Care Discretionary Fund</t>
  </si>
  <si>
    <t>Percent of Total Budget</t>
  </si>
  <si>
    <t>Comments</t>
  </si>
  <si>
    <t>Change 2019 to 2020 (positive is increase)</t>
  </si>
  <si>
    <t>2020 Budget Worksheet</t>
  </si>
  <si>
    <t xml:space="preserve">               xxxx - Support Family Activities</t>
  </si>
  <si>
    <t xml:space="preserve">                xxxx - Nursery Supplies</t>
  </si>
  <si>
    <t xml:space="preserve">               xxxx - Assoc Pastor Soc. Sec. Suppl.</t>
  </si>
  <si>
    <t xml:space="preserve">                xxxx- Lunar Communion </t>
  </si>
  <si>
    <t>Proposed Annual Budget (2020)</t>
  </si>
  <si>
    <t>Office/Admin</t>
  </si>
  <si>
    <t>Personnel</t>
  </si>
  <si>
    <t xml:space="preserve">Campus Management </t>
  </si>
  <si>
    <t>Care</t>
  </si>
  <si>
    <t>Communications</t>
  </si>
  <si>
    <t>Fellowship</t>
  </si>
  <si>
    <t>Mission</t>
  </si>
  <si>
    <t>Nuture</t>
  </si>
  <si>
    <t>Stewardship</t>
  </si>
  <si>
    <t>Welcoming</t>
  </si>
  <si>
    <t>Worship and Music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</si>
</sst>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##,###,##0.00"/>
    <numFmt numFmtId="165" formatCode="&quot;$&quot;#,##0.00"/>
  </numFmts>
  <fonts count="9">
    <font>
      <sz val="10"/>
      <name val="Arial"/>
    </font>
    <font>
      <sz val="10"/>
      <name val="Arial"/>
    </font>
    <font>
      <sz val="11"/>
      <name val="Calibri"/>
    </font>
    <font>
      <b/>
      <sz val="11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16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4" fontId="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9" fontId="3" fillId="0" borderId="1" xfId="1" applyFont="1" applyFill="1" applyBorder="1" applyAlignment="1" applyProtection="1">
      <alignment wrapText="1"/>
    </xf>
    <xf numFmtId="44" fontId="3" fillId="0" borderId="1" xfId="0" applyNumberFormat="1" applyFont="1" applyFill="1" applyBorder="1" applyAlignment="1" applyProtection="1"/>
    <xf numFmtId="44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/>
    <xf numFmtId="0" fontId="0" fillId="0" borderId="1" xfId="0" applyBorder="1"/>
    <xf numFmtId="0" fontId="0" fillId="0" borderId="0" xfId="0" applyBorder="1"/>
    <xf numFmtId="44" fontId="5" fillId="0" borderId="1" xfId="0" applyNumberFormat="1" applyFont="1" applyBorder="1"/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wrapText="1"/>
    </xf>
    <xf numFmtId="0" fontId="5" fillId="0" borderId="1" xfId="0" applyFont="1" applyBorder="1"/>
    <xf numFmtId="0" fontId="5" fillId="0" borderId="0" xfId="0" applyFont="1"/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0" xfId="0" applyBorder="1"/>
    <xf numFmtId="44" fontId="5" fillId="0" borderId="1" xfId="4" applyNumberFormat="1" applyFont="1" applyBorder="1"/>
    <xf numFmtId="44" fontId="2" fillId="2" borderId="1" xfId="0" applyNumberFormat="1" applyFont="1" applyFill="1" applyBorder="1" applyAlignment="1" applyProtection="1"/>
    <xf numFmtId="44" fontId="5" fillId="2" borderId="1" xfId="0" applyNumberFormat="1" applyFont="1" applyFill="1" applyBorder="1"/>
    <xf numFmtId="9" fontId="0" fillId="0" borderId="1" xfId="1" applyFont="1" applyBorder="1"/>
    <xf numFmtId="44" fontId="6" fillId="0" borderId="1" xfId="0" applyNumberFormat="1" applyFont="1" applyBorder="1"/>
    <xf numFmtId="0" fontId="3" fillId="0" borderId="2" xfId="0" applyNumberFormat="1" applyFont="1" applyFill="1" applyBorder="1" applyAlignment="1" applyProtection="1"/>
    <xf numFmtId="49" fontId="2" fillId="0" borderId="2" xfId="0" applyNumberFormat="1" applyFont="1" applyFill="1" applyBorder="1" applyAlignment="1" applyProtection="1"/>
    <xf numFmtId="49" fontId="8" fillId="0" borderId="2" xfId="0" applyNumberFormat="1" applyFont="1" applyFill="1" applyBorder="1" applyAlignment="1" applyProtection="1"/>
    <xf numFmtId="49" fontId="2" fillId="2" borderId="2" xfId="0" applyNumberFormat="1" applyFont="1" applyFill="1" applyBorder="1" applyAlignment="1" applyProtection="1"/>
    <xf numFmtId="0" fontId="5" fillId="0" borderId="2" xfId="2" applyFont="1" applyBorder="1"/>
    <xf numFmtId="0" fontId="3" fillId="0" borderId="3" xfId="0" applyNumberFormat="1" applyFont="1" applyFill="1" applyBorder="1" applyAlignment="1" applyProtection="1"/>
    <xf numFmtId="164" fontId="2" fillId="0" borderId="3" xfId="0" applyNumberFormat="1" applyFont="1" applyFill="1" applyBorder="1" applyAlignment="1" applyProtection="1"/>
    <xf numFmtId="44" fontId="2" fillId="0" borderId="3" xfId="0" applyNumberFormat="1" applyFont="1" applyFill="1" applyBorder="1" applyAlignment="1" applyProtection="1"/>
    <xf numFmtId="44" fontId="2" fillId="2" borderId="3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/>
    <xf numFmtId="165" fontId="0" fillId="0" borderId="0" xfId="0" applyNumberFormat="1"/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u="sng">
                <a:solidFill>
                  <a:schemeClr val="accent1">
                    <a:lumMod val="50000"/>
                  </a:schemeClr>
                </a:solidFill>
              </a:rPr>
              <a:t>2020 WPC Budget</a:t>
            </a:r>
          </a:p>
          <a:p>
            <a:pPr>
              <a:defRPr sz="1800" b="1" u="sng">
                <a:solidFill>
                  <a:schemeClr val="accent1">
                    <a:lumMod val="50000"/>
                  </a:schemeClr>
                </a:solidFill>
              </a:defRPr>
            </a:pPr>
            <a:endParaRPr lang="en-US" sz="18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599563690902271"/>
          <c:y val="2.0129602443762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 Pie Graph'!$N$3:$N$13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Management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Nuture</c:v>
                </c:pt>
                <c:pt idx="8">
                  <c:v>Stewardship</c:v>
                </c:pt>
                <c:pt idx="9">
                  <c:v>Welcoming</c:v>
                </c:pt>
                <c:pt idx="10">
                  <c:v>Worship and Music</c:v>
                </c:pt>
              </c:strCache>
            </c:strRef>
          </c:cat>
          <c:val>
            <c:numRef>
              <c:f>'2020 Pie Graph'!$O$3:$O$13</c:f>
              <c:numCache>
                <c:formatCode>"$"#,##0.00</c:formatCode>
                <c:ptCount val="11"/>
                <c:pt idx="0">
                  <c:v>27850</c:v>
                </c:pt>
                <c:pt idx="1">
                  <c:v>369378.69</c:v>
                </c:pt>
                <c:pt idx="2">
                  <c:v>89150</c:v>
                </c:pt>
                <c:pt idx="3">
                  <c:v>6300</c:v>
                </c:pt>
                <c:pt idx="4">
                  <c:v>1700</c:v>
                </c:pt>
                <c:pt idx="5">
                  <c:v>2000</c:v>
                </c:pt>
                <c:pt idx="6">
                  <c:v>29000</c:v>
                </c:pt>
                <c:pt idx="7">
                  <c:v>11150</c:v>
                </c:pt>
                <c:pt idx="8">
                  <c:v>51071.31</c:v>
                </c:pt>
                <c:pt idx="9">
                  <c:v>500</c:v>
                </c:pt>
                <c:pt idx="10">
                  <c:v>31900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'2020 Pie Graph'!$N$3:$N$13</c15:sqref>
                        </c15:formulaRef>
                      </c:ext>
                    </c:extLst>
                    <c:strCache>
                      <c:ptCount val="11"/>
                      <c:pt idx="0">
                        <c:v>Office/Admin</c:v>
                      </c:pt>
                      <c:pt idx="1">
                        <c:v>Personnel</c:v>
                      </c:pt>
                      <c:pt idx="2">
                        <c:v>Campus Management </c:v>
                      </c:pt>
                      <c:pt idx="3">
                        <c:v>Care</c:v>
                      </c:pt>
                      <c:pt idx="4">
                        <c:v>Communications</c:v>
                      </c:pt>
                      <c:pt idx="5">
                        <c:v>Fellowship</c:v>
                      </c:pt>
                      <c:pt idx="6">
                        <c:v>Mission</c:v>
                      </c:pt>
                      <c:pt idx="7">
                        <c:v>Nuture</c:v>
                      </c:pt>
                      <c:pt idx="8">
                        <c:v>Stewardship</c:v>
                      </c:pt>
                      <c:pt idx="9">
                        <c:v>Welcoming</c:v>
                      </c:pt>
                      <c:pt idx="10">
                        <c:v>Worship and Music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'2020 Pie Graph'!$N$3:$N$13</c15:sqref>
                        </c15:formulaRef>
                      </c:ext>
                    </c:extLst>
                    <c:strCache>
                      <c:ptCount val="11"/>
                      <c:pt idx="0">
                        <c:v>Office/Admin</c:v>
                      </c:pt>
                      <c:pt idx="1">
                        <c:v>Personnel</c:v>
                      </c:pt>
                      <c:pt idx="2">
                        <c:v>Campus Management </c:v>
                      </c:pt>
                      <c:pt idx="3">
                        <c:v>Care</c:v>
                      </c:pt>
                      <c:pt idx="4">
                        <c:v>Communications</c:v>
                      </c:pt>
                      <c:pt idx="5">
                        <c:v>Fellowship</c:v>
                      </c:pt>
                      <c:pt idx="6">
                        <c:v>Mission</c:v>
                      </c:pt>
                      <c:pt idx="7">
                        <c:v>Nuture</c:v>
                      </c:pt>
                      <c:pt idx="8">
                        <c:v>Stewardship</c:v>
                      </c:pt>
                      <c:pt idx="9">
                        <c:v>Welcoming</c:v>
                      </c:pt>
                      <c:pt idx="10">
                        <c:v>Worship and Music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 Pie Graph'!$O$3:$O$13</c15:sqref>
                        </c15:formulaRef>
                      </c:ext>
                    </c:extLst>
                    <c:numCache>
                      <c:formatCode>"$"#,##0.00</c:formatCode>
                      <c:ptCount val="11"/>
                      <c:pt idx="0">
                        <c:v>27850</c:v>
                      </c:pt>
                      <c:pt idx="1">
                        <c:v>369378.69</c:v>
                      </c:pt>
                      <c:pt idx="2">
                        <c:v>89150</c:v>
                      </c:pt>
                      <c:pt idx="3">
                        <c:v>6300</c:v>
                      </c:pt>
                      <c:pt idx="4">
                        <c:v>1700</c:v>
                      </c:pt>
                      <c:pt idx="5">
                        <c:v>2000</c:v>
                      </c:pt>
                      <c:pt idx="6">
                        <c:v>29000</c:v>
                      </c:pt>
                      <c:pt idx="7">
                        <c:v>11150</c:v>
                      </c:pt>
                      <c:pt idx="8">
                        <c:v>51071.31</c:v>
                      </c:pt>
                      <c:pt idx="9">
                        <c:v>500</c:v>
                      </c:pt>
                      <c:pt idx="10">
                        <c:v>31900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78920816716089"/>
          <c:y val="3.6456856614336924E-2"/>
          <c:w val="0.22582118144322871"/>
          <c:h val="0.94144504286236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133350</xdr:rowOff>
    </xdr:from>
    <xdr:to>
      <xdr:col>12</xdr:col>
      <xdr:colOff>142876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2"/>
  <sheetViews>
    <sheetView tabSelected="1" workbookViewId="0">
      <selection activeCell="E107" sqref="E107"/>
    </sheetView>
  </sheetViews>
  <sheetFormatPr defaultRowHeight="15"/>
  <cols>
    <col min="1" max="1" width="44.7109375" style="2" customWidth="1"/>
    <col min="2" max="2" width="21" style="8" customWidth="1"/>
    <col min="3" max="3" width="20.28515625" style="1" customWidth="1"/>
    <col min="4" max="5" width="23.140625" style="16" customWidth="1"/>
    <col min="6" max="6" width="13.42578125" customWidth="1"/>
    <col min="7" max="7" width="13.28515625" customWidth="1"/>
    <col min="8" max="8" width="9.140625" style="11"/>
  </cols>
  <sheetData>
    <row r="1" spans="1:7" s="3" customFormat="1">
      <c r="A1" s="3" t="s">
        <v>50</v>
      </c>
      <c r="B1" s="7"/>
      <c r="D1" s="13"/>
      <c r="E1" s="13"/>
    </row>
    <row r="2" spans="1:7" s="3" customFormat="1">
      <c r="A2" s="3" t="s">
        <v>184</v>
      </c>
      <c r="B2" s="7"/>
      <c r="D2" s="13"/>
      <c r="E2" s="13"/>
    </row>
    <row r="3" spans="1:7" s="3" customFormat="1">
      <c r="B3" s="7"/>
      <c r="D3" s="13"/>
      <c r="E3" s="13"/>
    </row>
    <row r="4" spans="1:7" s="3" customFormat="1" ht="30">
      <c r="A4" s="29" t="s">
        <v>31</v>
      </c>
      <c r="B4" s="7" t="s">
        <v>19</v>
      </c>
      <c r="C4" s="34" t="s">
        <v>30</v>
      </c>
      <c r="D4" s="14" t="s">
        <v>189</v>
      </c>
      <c r="E4" s="14" t="s">
        <v>183</v>
      </c>
      <c r="F4" s="6" t="s">
        <v>181</v>
      </c>
      <c r="G4" s="5" t="s">
        <v>182</v>
      </c>
    </row>
    <row r="5" spans="1:7">
      <c r="A5" s="30" t="s">
        <v>2</v>
      </c>
      <c r="C5" s="35"/>
      <c r="D5" s="15"/>
      <c r="E5" s="15"/>
      <c r="F5" s="10"/>
      <c r="G5" s="10"/>
    </row>
    <row r="6" spans="1:7">
      <c r="A6" s="30" t="s">
        <v>46</v>
      </c>
      <c r="C6" s="35"/>
      <c r="D6" s="15"/>
      <c r="E6" s="15"/>
      <c r="F6" s="10"/>
      <c r="G6" s="10"/>
    </row>
    <row r="7" spans="1:7">
      <c r="A7" s="30" t="s">
        <v>23</v>
      </c>
      <c r="C7" s="35"/>
      <c r="D7" s="15"/>
      <c r="E7" s="15"/>
      <c r="F7" s="10"/>
      <c r="G7" s="10"/>
    </row>
    <row r="8" spans="1:7">
      <c r="A8" s="30" t="s">
        <v>105</v>
      </c>
      <c r="B8" s="8">
        <v>502527.98</v>
      </c>
      <c r="C8" s="36">
        <v>508120</v>
      </c>
      <c r="D8" s="12">
        <v>527144</v>
      </c>
      <c r="E8" s="15"/>
      <c r="F8" s="10"/>
      <c r="G8" s="10"/>
    </row>
    <row r="9" spans="1:7">
      <c r="A9" s="30" t="s">
        <v>133</v>
      </c>
      <c r="B9" s="8">
        <v>114846.15</v>
      </c>
      <c r="C9" s="36">
        <v>100000</v>
      </c>
      <c r="D9" s="8">
        <v>92856</v>
      </c>
      <c r="E9" s="15"/>
      <c r="F9" s="10"/>
      <c r="G9" s="10"/>
    </row>
    <row r="10" spans="1:7">
      <c r="A10" s="30" t="s">
        <v>125</v>
      </c>
      <c r="B10" s="8">
        <v>50</v>
      </c>
      <c r="C10" s="36">
        <v>0</v>
      </c>
      <c r="D10" s="12"/>
      <c r="E10" s="15"/>
      <c r="F10" s="10"/>
      <c r="G10" s="10"/>
    </row>
    <row r="11" spans="1:7">
      <c r="A11" s="30" t="s">
        <v>47</v>
      </c>
      <c r="B11" s="8">
        <v>617424.13</v>
      </c>
      <c r="C11" s="36">
        <v>608120</v>
      </c>
      <c r="D11" s="12"/>
      <c r="E11" s="15"/>
      <c r="F11" s="10"/>
      <c r="G11" s="10"/>
    </row>
    <row r="12" spans="1:7">
      <c r="A12" s="30" t="s">
        <v>24</v>
      </c>
      <c r="C12" s="36"/>
      <c r="D12" s="12"/>
      <c r="E12" s="15"/>
      <c r="F12" s="10"/>
      <c r="G12" s="10"/>
    </row>
    <row r="13" spans="1:7">
      <c r="A13" s="30" t="s">
        <v>96</v>
      </c>
      <c r="B13" s="8">
        <v>0</v>
      </c>
      <c r="C13" s="36">
        <v>0</v>
      </c>
      <c r="D13" s="12"/>
      <c r="E13" s="15"/>
      <c r="F13" s="10"/>
      <c r="G13" s="10"/>
    </row>
    <row r="14" spans="1:7">
      <c r="A14" s="30" t="s">
        <v>76</v>
      </c>
      <c r="B14" s="8">
        <v>0</v>
      </c>
      <c r="C14" s="36">
        <v>0</v>
      </c>
      <c r="D14" s="12"/>
      <c r="E14" s="15"/>
      <c r="F14" s="10"/>
      <c r="G14" s="10"/>
    </row>
    <row r="15" spans="1:7">
      <c r="A15" s="30" t="s">
        <v>48</v>
      </c>
      <c r="B15" s="8">
        <v>0</v>
      </c>
      <c r="C15" s="36">
        <v>0</v>
      </c>
      <c r="D15" s="12"/>
      <c r="E15" s="15"/>
      <c r="F15" s="10"/>
      <c r="G15" s="10"/>
    </row>
    <row r="16" spans="1:7">
      <c r="A16" s="30" t="s">
        <v>84</v>
      </c>
      <c r="B16" s="8">
        <v>617424.13</v>
      </c>
      <c r="C16" s="36">
        <v>608120</v>
      </c>
      <c r="D16" s="12"/>
      <c r="E16" s="15"/>
      <c r="F16" s="10"/>
      <c r="G16" s="10"/>
    </row>
    <row r="17" spans="1:7">
      <c r="A17" s="30" t="s">
        <v>17</v>
      </c>
      <c r="B17" s="8">
        <v>617424.13</v>
      </c>
      <c r="C17" s="36">
        <v>608120</v>
      </c>
      <c r="D17" s="12">
        <f>SUM(D8:D9)</f>
        <v>620000</v>
      </c>
      <c r="E17" s="15"/>
      <c r="F17" s="10"/>
      <c r="G17" s="10"/>
    </row>
    <row r="18" spans="1:7">
      <c r="A18" s="30" t="s">
        <v>1</v>
      </c>
      <c r="C18" s="36"/>
      <c r="D18" s="12"/>
      <c r="E18" s="15"/>
      <c r="F18" s="10"/>
      <c r="G18" s="10"/>
    </row>
    <row r="19" spans="1:7">
      <c r="A19" s="30" t="s">
        <v>49</v>
      </c>
      <c r="C19" s="36"/>
      <c r="D19" s="12"/>
      <c r="E19" s="15"/>
      <c r="F19" s="10"/>
      <c r="G19" s="10"/>
    </row>
    <row r="20" spans="1:7">
      <c r="A20" s="30" t="s">
        <v>7</v>
      </c>
      <c r="C20" s="36"/>
      <c r="D20" s="12"/>
      <c r="E20" s="15"/>
      <c r="F20" s="10"/>
      <c r="G20" s="10"/>
    </row>
    <row r="21" spans="1:7">
      <c r="A21" s="30" t="s">
        <v>113</v>
      </c>
      <c r="B21" s="9">
        <v>7849.57</v>
      </c>
      <c r="C21" s="36">
        <v>4500</v>
      </c>
      <c r="D21" s="12">
        <v>6000</v>
      </c>
      <c r="E21" s="15"/>
      <c r="F21" s="10"/>
      <c r="G21" s="10"/>
    </row>
    <row r="22" spans="1:7">
      <c r="A22" s="30" t="s">
        <v>166</v>
      </c>
      <c r="B22" s="9">
        <v>1199.31</v>
      </c>
      <c r="C22" s="36">
        <v>900</v>
      </c>
      <c r="D22" s="12">
        <v>900</v>
      </c>
      <c r="E22" s="15"/>
      <c r="F22" s="10"/>
      <c r="G22" s="10"/>
    </row>
    <row r="23" spans="1:7">
      <c r="A23" s="30" t="s">
        <v>100</v>
      </c>
      <c r="B23" s="9">
        <v>6477.17</v>
      </c>
      <c r="C23" s="36">
        <v>4200</v>
      </c>
      <c r="D23" s="12">
        <v>6000</v>
      </c>
      <c r="E23" s="15"/>
      <c r="F23" s="10"/>
      <c r="G23" s="10"/>
    </row>
    <row r="24" spans="1:7">
      <c r="A24" s="30" t="s">
        <v>57</v>
      </c>
      <c r="B24" s="9">
        <v>1914.75</v>
      </c>
      <c r="C24" s="36">
        <v>3300</v>
      </c>
      <c r="D24" s="12">
        <v>2000</v>
      </c>
      <c r="E24" s="15"/>
      <c r="F24" s="10"/>
      <c r="G24" s="10"/>
    </row>
    <row r="25" spans="1:7">
      <c r="A25" s="30" t="s">
        <v>70</v>
      </c>
      <c r="B25" s="9">
        <v>1397.52</v>
      </c>
      <c r="C25" s="36">
        <v>1450</v>
      </c>
      <c r="D25" s="8">
        <v>1450</v>
      </c>
      <c r="E25" s="15"/>
      <c r="F25" s="10"/>
      <c r="G25" s="10"/>
    </row>
    <row r="26" spans="1:7">
      <c r="A26" s="30" t="s">
        <v>64</v>
      </c>
      <c r="B26" s="9">
        <v>2502.92</v>
      </c>
      <c r="C26" s="36">
        <v>2000</v>
      </c>
      <c r="D26" s="8">
        <v>2500</v>
      </c>
      <c r="E26" s="15"/>
      <c r="F26" s="10"/>
      <c r="G26" s="10"/>
    </row>
    <row r="27" spans="1:7">
      <c r="A27" s="30" t="s">
        <v>142</v>
      </c>
      <c r="B27" s="9">
        <v>8026.08</v>
      </c>
      <c r="C27" s="36">
        <v>9000</v>
      </c>
      <c r="D27" s="8">
        <v>9000</v>
      </c>
      <c r="E27" s="15"/>
      <c r="F27" s="10"/>
      <c r="G27" s="10"/>
    </row>
    <row r="28" spans="1:7">
      <c r="A28" s="30" t="s">
        <v>25</v>
      </c>
      <c r="B28" s="9">
        <v>29367.32</v>
      </c>
      <c r="C28" s="36">
        <v>25350</v>
      </c>
      <c r="D28" s="12">
        <f>SUM(D21:D27)</f>
        <v>27850</v>
      </c>
      <c r="E28" s="12">
        <f>D28-C28</f>
        <v>2500</v>
      </c>
      <c r="F28" s="27">
        <f>D28/D184</f>
        <v>4.491935483870968E-2</v>
      </c>
      <c r="G28" s="10"/>
    </row>
    <row r="29" spans="1:7">
      <c r="A29" s="30" t="s">
        <v>14</v>
      </c>
      <c r="C29" s="36"/>
      <c r="D29" s="12"/>
      <c r="E29" s="15"/>
      <c r="F29" s="10"/>
      <c r="G29" s="10"/>
    </row>
    <row r="30" spans="1:7">
      <c r="A30" s="30" t="s">
        <v>39</v>
      </c>
      <c r="C30" s="36"/>
      <c r="D30" s="12"/>
      <c r="E30" s="15"/>
      <c r="F30" s="10"/>
      <c r="G30" s="10"/>
    </row>
    <row r="31" spans="1:7">
      <c r="A31" s="30" t="s">
        <v>43</v>
      </c>
      <c r="C31" s="36"/>
      <c r="D31" s="12"/>
      <c r="E31" s="15"/>
      <c r="F31" s="10"/>
      <c r="G31" s="10"/>
    </row>
    <row r="32" spans="1:7">
      <c r="A32" s="30" t="s">
        <v>145</v>
      </c>
      <c r="B32" s="9">
        <v>59300.42</v>
      </c>
      <c r="C32" s="36">
        <v>59550</v>
      </c>
      <c r="D32" s="12">
        <v>61301</v>
      </c>
      <c r="E32" s="15"/>
      <c r="F32" s="10"/>
      <c r="G32" s="10"/>
    </row>
    <row r="33" spans="1:7">
      <c r="A33" s="30" t="s">
        <v>146</v>
      </c>
      <c r="B33" s="9">
        <v>0</v>
      </c>
      <c r="C33" s="36">
        <v>0</v>
      </c>
      <c r="D33" s="12"/>
      <c r="E33" s="15"/>
      <c r="F33" s="10"/>
      <c r="G33" s="10"/>
    </row>
    <row r="34" spans="1:7">
      <c r="A34" s="30" t="s">
        <v>147</v>
      </c>
      <c r="B34" s="9">
        <v>0</v>
      </c>
      <c r="C34" s="36">
        <v>0</v>
      </c>
      <c r="D34" s="12"/>
      <c r="E34" s="15"/>
      <c r="F34" s="10"/>
      <c r="G34" s="10"/>
    </row>
    <row r="35" spans="1:7">
      <c r="A35" s="30" t="s">
        <v>148</v>
      </c>
      <c r="B35" s="9">
        <v>0</v>
      </c>
      <c r="C35" s="36">
        <v>0</v>
      </c>
      <c r="D35" s="12"/>
      <c r="E35" s="15"/>
      <c r="F35" s="10"/>
      <c r="G35" s="10"/>
    </row>
    <row r="36" spans="1:7">
      <c r="A36" s="30" t="s">
        <v>178</v>
      </c>
      <c r="B36" s="9">
        <v>1561.07</v>
      </c>
      <c r="C36" s="36">
        <v>1800</v>
      </c>
      <c r="D36" s="12">
        <v>1800</v>
      </c>
      <c r="E36" s="15"/>
      <c r="F36" s="10"/>
      <c r="G36" s="10"/>
    </row>
    <row r="37" spans="1:7">
      <c r="A37" s="30" t="s">
        <v>138</v>
      </c>
      <c r="B37" s="9">
        <v>32393.52</v>
      </c>
      <c r="C37" s="36">
        <v>32393.52</v>
      </c>
      <c r="D37" s="12">
        <v>33041.370000000003</v>
      </c>
      <c r="E37" s="15"/>
      <c r="F37" s="10"/>
      <c r="G37" s="10"/>
    </row>
    <row r="38" spans="1:7">
      <c r="A38" s="30" t="s">
        <v>149</v>
      </c>
      <c r="B38" s="9">
        <v>2019.6</v>
      </c>
      <c r="C38" s="36">
        <v>2019.6</v>
      </c>
      <c r="D38" s="12">
        <v>2019.6</v>
      </c>
      <c r="E38" s="15"/>
      <c r="F38" s="10"/>
      <c r="G38" s="10"/>
    </row>
    <row r="39" spans="1:7">
      <c r="A39" s="30" t="s">
        <v>165</v>
      </c>
      <c r="B39" s="9">
        <v>207.72</v>
      </c>
      <c r="C39" s="36">
        <v>207.84</v>
      </c>
      <c r="D39" s="12">
        <v>207.84</v>
      </c>
      <c r="E39" s="15"/>
      <c r="F39" s="10"/>
      <c r="G39" s="10"/>
    </row>
    <row r="40" spans="1:7">
      <c r="A40" s="30" t="s">
        <v>168</v>
      </c>
      <c r="B40" s="9">
        <v>999.14</v>
      </c>
      <c r="C40" s="36">
        <v>1000</v>
      </c>
      <c r="D40" s="12">
        <v>1000</v>
      </c>
      <c r="E40" s="15"/>
      <c r="F40" s="10"/>
      <c r="G40" s="10"/>
    </row>
    <row r="41" spans="1:7">
      <c r="A41" s="30" t="s">
        <v>156</v>
      </c>
      <c r="B41" s="9">
        <v>1000</v>
      </c>
      <c r="C41" s="36">
        <v>1000</v>
      </c>
      <c r="D41" s="12">
        <v>1000</v>
      </c>
      <c r="E41" s="15"/>
      <c r="F41" s="10"/>
      <c r="G41" s="10"/>
    </row>
    <row r="42" spans="1:7">
      <c r="A42" s="30" t="s">
        <v>112</v>
      </c>
      <c r="B42" s="9">
        <v>28249.66</v>
      </c>
      <c r="C42" s="36">
        <v>28000</v>
      </c>
      <c r="D42" s="12">
        <v>28000</v>
      </c>
      <c r="E42" s="15"/>
      <c r="F42" s="10"/>
      <c r="G42" s="10"/>
    </row>
    <row r="43" spans="1:7">
      <c r="A43" s="30" t="s">
        <v>157</v>
      </c>
      <c r="B43" s="9">
        <v>5578.42</v>
      </c>
      <c r="C43" s="36">
        <v>5000</v>
      </c>
      <c r="D43" s="12">
        <v>5000</v>
      </c>
      <c r="E43" s="15"/>
      <c r="F43" s="10"/>
      <c r="G43" s="10"/>
    </row>
    <row r="44" spans="1:7">
      <c r="A44" s="30" t="s">
        <v>176</v>
      </c>
      <c r="B44" s="9">
        <v>1200</v>
      </c>
      <c r="C44" s="36">
        <v>1200</v>
      </c>
      <c r="D44" s="12">
        <v>1200</v>
      </c>
      <c r="E44" s="15"/>
      <c r="F44" s="10"/>
      <c r="G44" s="10"/>
    </row>
    <row r="45" spans="1:7">
      <c r="A45" s="30" t="s">
        <v>171</v>
      </c>
      <c r="B45" s="9">
        <v>6688.84</v>
      </c>
      <c r="C45" s="36">
        <v>6688.82</v>
      </c>
      <c r="D45" s="12">
        <v>6831.53</v>
      </c>
      <c r="E45" s="15"/>
      <c r="F45" s="10"/>
      <c r="G45" s="10"/>
    </row>
    <row r="46" spans="1:7">
      <c r="A46" s="30" t="s">
        <v>75</v>
      </c>
      <c r="B46" s="9">
        <v>139198.39000000001</v>
      </c>
      <c r="C46" s="36">
        <v>138859.78</v>
      </c>
      <c r="D46" s="12">
        <f>SUM(D32:D45)</f>
        <v>141401.34</v>
      </c>
      <c r="E46" s="12">
        <f>D46-C46</f>
        <v>2541.5599999999977</v>
      </c>
      <c r="F46" s="10"/>
      <c r="G46" s="10"/>
    </row>
    <row r="47" spans="1:7">
      <c r="A47" s="30" t="s">
        <v>51</v>
      </c>
      <c r="C47" s="36"/>
      <c r="D47" s="12"/>
      <c r="E47" s="15"/>
      <c r="F47" s="10"/>
      <c r="G47" s="10"/>
    </row>
    <row r="48" spans="1:7">
      <c r="A48" s="30" t="s">
        <v>115</v>
      </c>
      <c r="B48" s="9">
        <v>32075.040000000001</v>
      </c>
      <c r="C48" s="36">
        <v>32075</v>
      </c>
      <c r="D48" s="19">
        <v>21877.09</v>
      </c>
      <c r="E48" s="15"/>
      <c r="F48" s="10"/>
      <c r="G48" s="10"/>
    </row>
    <row r="49" spans="1:8">
      <c r="A49" s="30" t="s">
        <v>120</v>
      </c>
      <c r="B49" s="9">
        <v>0</v>
      </c>
      <c r="C49" s="36">
        <v>0</v>
      </c>
      <c r="D49" s="19"/>
      <c r="E49" s="15"/>
      <c r="F49" s="10"/>
      <c r="G49" s="10"/>
    </row>
    <row r="50" spans="1:8">
      <c r="A50" s="30" t="s">
        <v>121</v>
      </c>
      <c r="B50" s="9">
        <v>0</v>
      </c>
      <c r="C50" s="36">
        <v>0</v>
      </c>
      <c r="D50" s="19"/>
      <c r="E50" s="15"/>
      <c r="F50" s="10"/>
      <c r="G50" s="10"/>
    </row>
    <row r="51" spans="1:8">
      <c r="A51" s="30" t="s">
        <v>122</v>
      </c>
      <c r="B51" s="9">
        <v>395.35</v>
      </c>
      <c r="C51" s="36">
        <v>395.35</v>
      </c>
      <c r="D51" s="19"/>
      <c r="E51" s="15"/>
      <c r="F51" s="10"/>
      <c r="G51" s="10"/>
    </row>
    <row r="52" spans="1:8">
      <c r="A52" s="30" t="s">
        <v>139</v>
      </c>
      <c r="B52" s="9">
        <v>2168.2800000000002</v>
      </c>
      <c r="C52" s="36">
        <v>2900</v>
      </c>
      <c r="D52" s="12">
        <v>1700</v>
      </c>
      <c r="E52" s="15"/>
      <c r="F52" s="10"/>
      <c r="G52" s="10"/>
    </row>
    <row r="53" spans="1:8">
      <c r="A53" s="30" t="s">
        <v>150</v>
      </c>
      <c r="B53" s="9">
        <v>20007.72</v>
      </c>
      <c r="C53" s="36">
        <v>20007.75</v>
      </c>
      <c r="D53" s="12">
        <v>16234.49</v>
      </c>
      <c r="E53" s="15"/>
      <c r="F53" s="10"/>
      <c r="G53" s="10"/>
    </row>
    <row r="54" spans="1:8">
      <c r="A54" s="30" t="s">
        <v>91</v>
      </c>
      <c r="B54" s="9">
        <v>42.79</v>
      </c>
      <c r="C54" s="36">
        <v>46.68</v>
      </c>
      <c r="D54" s="12">
        <v>46.68</v>
      </c>
      <c r="E54" s="15"/>
      <c r="F54" s="10"/>
      <c r="G54" s="10"/>
    </row>
    <row r="55" spans="1:8">
      <c r="A55" s="30" t="s">
        <v>92</v>
      </c>
      <c r="B55" s="9">
        <v>111</v>
      </c>
      <c r="C55" s="36">
        <v>111</v>
      </c>
      <c r="D55" s="12">
        <v>111</v>
      </c>
      <c r="E55" s="15"/>
      <c r="F55" s="10"/>
      <c r="G55" s="10"/>
    </row>
    <row r="56" spans="1:8">
      <c r="A56" s="30" t="s">
        <v>151</v>
      </c>
      <c r="B56" s="9">
        <v>1950</v>
      </c>
      <c r="C56" s="36">
        <v>2000</v>
      </c>
      <c r="D56" s="12">
        <v>2000</v>
      </c>
      <c r="E56" s="15"/>
      <c r="F56" s="10"/>
      <c r="G56" s="10"/>
    </row>
    <row r="57" spans="1:8">
      <c r="A57" s="30" t="s">
        <v>116</v>
      </c>
      <c r="B57" s="9">
        <v>583.32000000000005</v>
      </c>
      <c r="C57" s="36">
        <v>583.32000000000005</v>
      </c>
      <c r="D57" s="12">
        <v>583.32000000000005</v>
      </c>
      <c r="E57" s="15"/>
      <c r="F57" s="10"/>
      <c r="G57" s="10"/>
    </row>
    <row r="58" spans="1:8">
      <c r="A58" s="30" t="s">
        <v>172</v>
      </c>
      <c r="B58" s="9">
        <v>994.43</v>
      </c>
      <c r="C58" s="36">
        <v>1000</v>
      </c>
      <c r="D58" s="12">
        <v>1000</v>
      </c>
      <c r="E58" s="15"/>
      <c r="F58" s="10"/>
      <c r="G58" s="10"/>
    </row>
    <row r="59" spans="1:8">
      <c r="A59" s="30" t="s">
        <v>123</v>
      </c>
      <c r="B59" s="9">
        <v>19999.919999999998</v>
      </c>
      <c r="C59" s="36">
        <v>20000</v>
      </c>
      <c r="D59" s="12">
        <v>20000</v>
      </c>
      <c r="E59" s="15"/>
      <c r="F59" s="10"/>
      <c r="G59" s="10"/>
    </row>
    <row r="60" spans="1:8">
      <c r="A60" s="30" t="s">
        <v>93</v>
      </c>
      <c r="B60" s="9">
        <v>10985.91</v>
      </c>
      <c r="C60" s="36">
        <v>9600</v>
      </c>
      <c r="D60" s="12">
        <v>7000</v>
      </c>
      <c r="E60" s="15"/>
      <c r="F60" s="10"/>
      <c r="G60" s="10"/>
    </row>
    <row r="61" spans="1:8">
      <c r="A61" s="30" t="s">
        <v>132</v>
      </c>
      <c r="B61" s="9">
        <v>1200</v>
      </c>
      <c r="C61" s="36">
        <v>1200</v>
      </c>
      <c r="D61" s="12">
        <v>1200</v>
      </c>
      <c r="E61" s="15"/>
      <c r="F61" s="10"/>
      <c r="G61" s="10"/>
    </row>
    <row r="62" spans="1:8" s="17" customFormat="1">
      <c r="A62" s="31" t="s">
        <v>187</v>
      </c>
      <c r="B62" s="8"/>
      <c r="C62" s="36"/>
      <c r="D62" s="12">
        <v>3203.59</v>
      </c>
      <c r="E62" s="15"/>
      <c r="F62" s="18"/>
      <c r="G62" s="18"/>
      <c r="H62" s="20"/>
    </row>
    <row r="63" spans="1:8">
      <c r="A63" s="30" t="s">
        <v>95</v>
      </c>
      <c r="B63" s="9">
        <v>90513.76</v>
      </c>
      <c r="C63" s="36">
        <v>89919.1</v>
      </c>
      <c r="D63" s="12">
        <f>SUM(D48:D62)</f>
        <v>74956.17</v>
      </c>
      <c r="E63" s="12">
        <f>D63-C63</f>
        <v>-14962.930000000008</v>
      </c>
      <c r="F63" s="10"/>
      <c r="G63" s="10"/>
    </row>
    <row r="64" spans="1:8">
      <c r="A64" s="30" t="s">
        <v>65</v>
      </c>
      <c r="B64" s="9">
        <v>229712.15</v>
      </c>
      <c r="C64" s="36">
        <v>228778.88</v>
      </c>
      <c r="D64" s="12">
        <f>D63+D46</f>
        <v>216357.51</v>
      </c>
      <c r="E64" s="12">
        <f>D64-C64</f>
        <v>-12421.369999999995</v>
      </c>
      <c r="F64" s="10"/>
      <c r="G64" s="10"/>
    </row>
    <row r="65" spans="1:7">
      <c r="A65" s="30" t="s">
        <v>36</v>
      </c>
      <c r="C65" s="36"/>
      <c r="D65" s="12"/>
      <c r="E65" s="15"/>
      <c r="F65" s="10"/>
      <c r="G65" s="10"/>
    </row>
    <row r="66" spans="1:7">
      <c r="A66" s="30" t="s">
        <v>177</v>
      </c>
      <c r="B66" s="9">
        <v>911.71</v>
      </c>
      <c r="C66" s="36">
        <v>1200</v>
      </c>
      <c r="D66" s="8">
        <v>1200</v>
      </c>
      <c r="E66" s="15"/>
      <c r="F66" s="10"/>
      <c r="G66" s="10"/>
    </row>
    <row r="67" spans="1:7">
      <c r="A67" s="30" t="s">
        <v>161</v>
      </c>
      <c r="B67" s="9">
        <v>195</v>
      </c>
      <c r="C67" s="36">
        <v>100</v>
      </c>
      <c r="D67" s="12">
        <v>200</v>
      </c>
      <c r="E67" s="15"/>
      <c r="F67" s="10"/>
      <c r="G67" s="10"/>
    </row>
    <row r="68" spans="1:7">
      <c r="A68" s="30" t="s">
        <v>169</v>
      </c>
      <c r="B68" s="9">
        <v>16788.96</v>
      </c>
      <c r="C68" s="36">
        <v>16789</v>
      </c>
      <c r="D68" s="12">
        <f>C68*1.02</f>
        <v>17124.78</v>
      </c>
      <c r="E68" s="15"/>
      <c r="F68" s="10"/>
      <c r="G68" s="10"/>
    </row>
    <row r="69" spans="1:7">
      <c r="A69" s="30" t="s">
        <v>152</v>
      </c>
      <c r="B69" s="9">
        <v>25647.119999999999</v>
      </c>
      <c r="C69" s="36">
        <v>25647</v>
      </c>
      <c r="D69" s="12">
        <f>C69*1.02</f>
        <v>26159.94</v>
      </c>
      <c r="E69" s="15"/>
      <c r="F69" s="10"/>
      <c r="G69" s="10"/>
    </row>
    <row r="70" spans="1:7">
      <c r="A70" s="30" t="s">
        <v>140</v>
      </c>
      <c r="B70" s="9">
        <v>19673.04</v>
      </c>
      <c r="C70" s="36">
        <v>19673</v>
      </c>
      <c r="D70" s="12">
        <v>20066.46</v>
      </c>
      <c r="E70" s="15"/>
      <c r="F70" s="10"/>
      <c r="G70" s="10"/>
    </row>
    <row r="71" spans="1:7">
      <c r="A71" s="30" t="s">
        <v>153</v>
      </c>
      <c r="B71" s="9">
        <v>150</v>
      </c>
      <c r="C71" s="36">
        <v>150</v>
      </c>
      <c r="D71" s="12">
        <v>300</v>
      </c>
      <c r="E71" s="15"/>
      <c r="F71" s="10"/>
      <c r="G71" s="10"/>
    </row>
    <row r="72" spans="1:7">
      <c r="A72" s="30" t="s">
        <v>117</v>
      </c>
      <c r="B72" s="9">
        <v>24977.5</v>
      </c>
      <c r="C72" s="36">
        <v>24720</v>
      </c>
      <c r="D72" s="24">
        <v>25214</v>
      </c>
      <c r="E72" s="15"/>
      <c r="F72" s="10"/>
      <c r="G72" s="10"/>
    </row>
    <row r="73" spans="1:7">
      <c r="A73" s="30" t="s">
        <v>60</v>
      </c>
      <c r="B73" s="9">
        <v>88343.33</v>
      </c>
      <c r="C73" s="36">
        <v>88279</v>
      </c>
      <c r="D73" s="12">
        <f>SUM(D66:D72)</f>
        <v>90265.18</v>
      </c>
      <c r="E73" s="12">
        <f>D73-C73</f>
        <v>1986.179999999993</v>
      </c>
      <c r="F73" s="10"/>
      <c r="G73" s="10"/>
    </row>
    <row r="74" spans="1:7">
      <c r="A74" s="30" t="s">
        <v>37</v>
      </c>
      <c r="C74" s="36"/>
      <c r="D74" s="12"/>
      <c r="E74" s="15"/>
      <c r="F74" s="10"/>
      <c r="G74" s="10"/>
    </row>
    <row r="75" spans="1:7">
      <c r="A75" s="30" t="s">
        <v>85</v>
      </c>
      <c r="B75" s="9">
        <v>30723.67</v>
      </c>
      <c r="C75" s="36">
        <v>29650</v>
      </c>
      <c r="D75" s="12">
        <v>30243</v>
      </c>
      <c r="E75" s="15"/>
      <c r="F75" s="10"/>
      <c r="G75" s="10"/>
    </row>
    <row r="76" spans="1:7">
      <c r="A76" s="30" t="s">
        <v>69</v>
      </c>
      <c r="B76" s="9">
        <v>12978</v>
      </c>
      <c r="C76" s="36">
        <v>12978</v>
      </c>
      <c r="D76" s="12">
        <v>13238</v>
      </c>
      <c r="E76" s="15"/>
      <c r="F76" s="10"/>
      <c r="G76" s="10"/>
    </row>
    <row r="77" spans="1:7">
      <c r="A77" s="30" t="s">
        <v>86</v>
      </c>
      <c r="B77" s="9">
        <v>5923.74</v>
      </c>
      <c r="C77" s="36">
        <v>5000</v>
      </c>
      <c r="D77" s="12">
        <v>5500</v>
      </c>
      <c r="E77" s="15"/>
      <c r="F77" s="10"/>
      <c r="G77" s="10"/>
    </row>
    <row r="78" spans="1:7">
      <c r="A78" s="30" t="s">
        <v>154</v>
      </c>
      <c r="B78" s="9">
        <v>0</v>
      </c>
      <c r="C78" s="36">
        <v>75</v>
      </c>
      <c r="D78" s="12">
        <v>75</v>
      </c>
      <c r="E78" s="15"/>
      <c r="F78" s="10"/>
      <c r="G78" s="10"/>
    </row>
    <row r="79" spans="1:7">
      <c r="A79" s="30" t="s">
        <v>61</v>
      </c>
      <c r="B79" s="9">
        <v>49625.41</v>
      </c>
      <c r="C79" s="36">
        <v>47703</v>
      </c>
      <c r="D79" s="12">
        <f>SUM(D75:D78)</f>
        <v>49056</v>
      </c>
      <c r="E79" s="12">
        <f>D79-C79</f>
        <v>1353</v>
      </c>
      <c r="F79" s="10"/>
      <c r="G79" s="10"/>
    </row>
    <row r="80" spans="1:7">
      <c r="A80" s="30" t="s">
        <v>45</v>
      </c>
      <c r="C80" s="36"/>
      <c r="D80" s="12"/>
      <c r="E80" s="15"/>
      <c r="F80" s="10"/>
      <c r="G80" s="10"/>
    </row>
    <row r="81" spans="1:7">
      <c r="A81" s="30" t="s">
        <v>108</v>
      </c>
      <c r="B81" s="9">
        <v>8</v>
      </c>
      <c r="C81" s="36">
        <v>200</v>
      </c>
      <c r="D81" s="8">
        <v>200</v>
      </c>
      <c r="E81" s="15"/>
      <c r="F81" s="10"/>
      <c r="G81" s="10"/>
    </row>
    <row r="82" spans="1:7">
      <c r="A82" s="30" t="s">
        <v>87</v>
      </c>
      <c r="B82" s="9">
        <v>9466</v>
      </c>
      <c r="C82" s="36">
        <v>10000</v>
      </c>
      <c r="D82" s="8">
        <v>10000</v>
      </c>
      <c r="E82" s="15"/>
      <c r="F82" s="10"/>
      <c r="G82" s="10"/>
    </row>
    <row r="83" spans="1:7">
      <c r="A83" s="30" t="s">
        <v>103</v>
      </c>
      <c r="B83" s="9">
        <v>3589.99</v>
      </c>
      <c r="C83" s="36">
        <v>2500</v>
      </c>
      <c r="D83" s="8">
        <v>3500</v>
      </c>
      <c r="E83" s="15"/>
      <c r="F83" s="10"/>
      <c r="G83" s="10"/>
    </row>
    <row r="84" spans="1:7">
      <c r="A84" s="30" t="s">
        <v>83</v>
      </c>
      <c r="B84" s="9">
        <v>13063.99</v>
      </c>
      <c r="C84" s="36">
        <v>12700</v>
      </c>
      <c r="D84" s="12">
        <f>SUM(D81:D83)</f>
        <v>13700</v>
      </c>
      <c r="E84" s="15"/>
      <c r="F84" s="10"/>
      <c r="G84" s="10"/>
    </row>
    <row r="85" spans="1:7">
      <c r="A85" s="30" t="s">
        <v>41</v>
      </c>
      <c r="B85" s="9">
        <v>380744.88</v>
      </c>
      <c r="C85" s="36">
        <v>377460.88</v>
      </c>
      <c r="D85" s="12">
        <f>D84+D79+D73+D64</f>
        <v>369378.69</v>
      </c>
      <c r="E85" s="15"/>
      <c r="F85" s="10"/>
      <c r="G85" s="10"/>
    </row>
    <row r="86" spans="1:7">
      <c r="A86" s="32" t="s">
        <v>88</v>
      </c>
      <c r="B86" s="38">
        <v>410112.2</v>
      </c>
      <c r="C86" s="37">
        <v>402810.88</v>
      </c>
      <c r="D86" s="26">
        <f>D85+D28</f>
        <v>397228.69</v>
      </c>
      <c r="E86" s="12">
        <f>D86-C86</f>
        <v>-5582.1900000000023</v>
      </c>
      <c r="F86" s="27">
        <f>D86/D184</f>
        <v>0.64069143548387097</v>
      </c>
      <c r="G86" s="10"/>
    </row>
    <row r="87" spans="1:7">
      <c r="A87" s="30" t="s">
        <v>28</v>
      </c>
      <c r="C87" s="36"/>
      <c r="D87" s="12"/>
      <c r="E87" s="15"/>
      <c r="F87" s="10"/>
      <c r="G87" s="10"/>
    </row>
    <row r="88" spans="1:7">
      <c r="A88" s="30" t="s">
        <v>124</v>
      </c>
      <c r="B88" s="9">
        <v>18750</v>
      </c>
      <c r="C88" s="36">
        <v>18500</v>
      </c>
      <c r="D88" s="8">
        <v>18500</v>
      </c>
      <c r="E88" s="15"/>
      <c r="F88" s="10"/>
      <c r="G88" s="10"/>
    </row>
    <row r="89" spans="1:7">
      <c r="A89" s="30" t="s">
        <v>71</v>
      </c>
      <c r="B89" s="9">
        <v>1324.5</v>
      </c>
      <c r="C89" s="36">
        <v>1750</v>
      </c>
      <c r="D89" s="8">
        <v>1750</v>
      </c>
      <c r="E89" s="15"/>
      <c r="F89" s="10"/>
      <c r="G89" s="10"/>
    </row>
    <row r="90" spans="1:7">
      <c r="A90" s="30" t="s">
        <v>94</v>
      </c>
      <c r="B90" s="9">
        <v>1479.14</v>
      </c>
      <c r="C90" s="36">
        <v>1700</v>
      </c>
      <c r="D90" s="8">
        <v>1700</v>
      </c>
      <c r="E90" s="15"/>
      <c r="F90" s="10"/>
      <c r="G90" s="10"/>
    </row>
    <row r="91" spans="1:7">
      <c r="A91" s="30" t="s">
        <v>158</v>
      </c>
      <c r="B91" s="9">
        <v>24528.13</v>
      </c>
      <c r="C91" s="36">
        <v>17000</v>
      </c>
      <c r="D91" s="8">
        <v>25000</v>
      </c>
      <c r="E91" s="15"/>
      <c r="F91" s="10"/>
      <c r="G91" s="10"/>
    </row>
    <row r="92" spans="1:7">
      <c r="A92" s="30" t="s">
        <v>104</v>
      </c>
      <c r="B92" s="9">
        <v>7875</v>
      </c>
      <c r="C92" s="36">
        <v>7100</v>
      </c>
      <c r="D92" s="8">
        <v>7800</v>
      </c>
      <c r="E92" s="15"/>
      <c r="F92" s="10"/>
      <c r="G92" s="10"/>
    </row>
    <row r="93" spans="1:7">
      <c r="A93" s="30" t="s">
        <v>118</v>
      </c>
      <c r="B93" s="9">
        <v>28009.25</v>
      </c>
      <c r="C93" s="36">
        <v>32000</v>
      </c>
      <c r="D93" s="8">
        <v>30000</v>
      </c>
      <c r="E93" s="15"/>
      <c r="F93" s="10"/>
      <c r="G93" s="10"/>
    </row>
    <row r="94" spans="1:7">
      <c r="A94" s="30" t="s">
        <v>72</v>
      </c>
      <c r="B94" s="9">
        <v>651.64</v>
      </c>
      <c r="C94" s="36">
        <v>700</v>
      </c>
      <c r="D94" s="8">
        <v>700</v>
      </c>
      <c r="E94" s="15"/>
      <c r="F94" s="10"/>
      <c r="G94" s="10"/>
    </row>
    <row r="95" spans="1:7">
      <c r="A95" s="30" t="s">
        <v>81</v>
      </c>
      <c r="B95" s="9">
        <v>1195.56</v>
      </c>
      <c r="C95" s="36">
        <v>1200</v>
      </c>
      <c r="D95" s="8">
        <v>1200</v>
      </c>
      <c r="E95" s="15"/>
      <c r="F95" s="10"/>
      <c r="G95" s="10"/>
    </row>
    <row r="96" spans="1:7">
      <c r="A96" s="30" t="s">
        <v>82</v>
      </c>
      <c r="B96" s="9">
        <v>2565.69</v>
      </c>
      <c r="C96" s="36">
        <v>2400</v>
      </c>
      <c r="D96" s="8">
        <v>2500</v>
      </c>
      <c r="E96" s="15"/>
      <c r="F96" s="10"/>
      <c r="G96" s="10"/>
    </row>
    <row r="97" spans="1:7">
      <c r="A97" s="32" t="s">
        <v>53</v>
      </c>
      <c r="B97" s="9">
        <v>86378.91</v>
      </c>
      <c r="C97" s="37">
        <v>82350</v>
      </c>
      <c r="D97" s="26">
        <f>SUM(D88:D96)</f>
        <v>89150</v>
      </c>
      <c r="E97" s="12">
        <f>D97-C97</f>
        <v>6800</v>
      </c>
      <c r="F97" s="27">
        <f>D97/D184</f>
        <v>0.14379032258064517</v>
      </c>
      <c r="G97" s="10"/>
    </row>
    <row r="98" spans="1:7">
      <c r="A98" s="30" t="s">
        <v>0</v>
      </c>
      <c r="C98" s="36"/>
      <c r="D98" s="12"/>
      <c r="E98" s="15"/>
      <c r="F98" s="10"/>
      <c r="G98" s="10"/>
    </row>
    <row r="99" spans="1:7">
      <c r="A99" s="30" t="s">
        <v>9</v>
      </c>
      <c r="C99" s="36"/>
      <c r="D99" s="12"/>
      <c r="E99" s="15"/>
      <c r="F99" s="10"/>
      <c r="G99" s="10"/>
    </row>
    <row r="100" spans="1:7">
      <c r="A100" s="30" t="s">
        <v>99</v>
      </c>
      <c r="B100" s="9">
        <v>474.79</v>
      </c>
      <c r="C100" s="36">
        <v>500</v>
      </c>
      <c r="D100" s="8">
        <v>500</v>
      </c>
      <c r="E100" s="15"/>
      <c r="F100" s="10"/>
      <c r="G100" s="10"/>
    </row>
    <row r="101" spans="1:7">
      <c r="A101" s="30" t="s">
        <v>119</v>
      </c>
      <c r="B101" s="9">
        <v>0</v>
      </c>
      <c r="C101" s="36">
        <v>1000</v>
      </c>
      <c r="D101" s="8">
        <v>1000</v>
      </c>
      <c r="E101" s="15"/>
      <c r="F101" s="10"/>
      <c r="G101" s="10"/>
    </row>
    <row r="102" spans="1:7">
      <c r="A102" s="30" t="s">
        <v>180</v>
      </c>
      <c r="B102" s="9">
        <v>857.96</v>
      </c>
      <c r="C102" s="36">
        <v>200</v>
      </c>
      <c r="D102" s="8">
        <v>800</v>
      </c>
      <c r="E102" s="15"/>
      <c r="F102" s="10"/>
      <c r="G102" s="10"/>
    </row>
    <row r="103" spans="1:7">
      <c r="A103" s="30" t="s">
        <v>32</v>
      </c>
      <c r="B103" s="9">
        <v>1332.75</v>
      </c>
      <c r="C103" s="36">
        <v>1700</v>
      </c>
      <c r="D103" s="12">
        <f>SUM(D100:D102)</f>
        <v>2300</v>
      </c>
      <c r="E103" s="12">
        <f>D103-C103</f>
        <v>600</v>
      </c>
      <c r="F103" s="10"/>
      <c r="G103" s="10"/>
    </row>
    <row r="104" spans="1:7">
      <c r="A104" s="30" t="s">
        <v>13</v>
      </c>
      <c r="B104" s="9"/>
      <c r="C104" s="36"/>
      <c r="D104" s="12"/>
      <c r="E104" s="15"/>
      <c r="F104" s="10"/>
      <c r="G104" s="10"/>
    </row>
    <row r="105" spans="1:7">
      <c r="A105" s="30" t="s">
        <v>164</v>
      </c>
      <c r="B105" s="9">
        <v>350</v>
      </c>
      <c r="C105" s="36">
        <v>750</v>
      </c>
      <c r="D105" s="8">
        <v>3000</v>
      </c>
      <c r="E105" s="15"/>
      <c r="F105" s="10"/>
      <c r="G105" s="10"/>
    </row>
    <row r="106" spans="1:7">
      <c r="A106" s="30" t="s">
        <v>155</v>
      </c>
      <c r="B106" s="9">
        <v>0</v>
      </c>
      <c r="C106" s="36">
        <v>200</v>
      </c>
      <c r="D106" s="8">
        <v>200</v>
      </c>
      <c r="E106" s="15"/>
      <c r="F106" s="10"/>
      <c r="G106" s="10"/>
    </row>
    <row r="107" spans="1:7">
      <c r="A107" s="30" t="s">
        <v>170</v>
      </c>
      <c r="B107" s="9">
        <v>0</v>
      </c>
      <c r="C107" s="36">
        <v>500</v>
      </c>
      <c r="D107" s="8">
        <v>500</v>
      </c>
      <c r="E107" s="15"/>
      <c r="F107" s="10"/>
      <c r="G107" s="10"/>
    </row>
    <row r="108" spans="1:7">
      <c r="A108" s="30" t="s">
        <v>74</v>
      </c>
      <c r="B108" s="9">
        <v>0</v>
      </c>
      <c r="C108" s="36">
        <v>300</v>
      </c>
      <c r="D108" s="8">
        <v>300</v>
      </c>
      <c r="E108" s="15"/>
      <c r="F108" s="10"/>
      <c r="G108" s="10"/>
    </row>
    <row r="109" spans="1:7">
      <c r="A109" s="30" t="s">
        <v>40</v>
      </c>
      <c r="B109" s="9">
        <v>350</v>
      </c>
      <c r="C109" s="36">
        <v>1750</v>
      </c>
      <c r="D109" s="12">
        <f>SUM(D105:D108)</f>
        <v>4000</v>
      </c>
      <c r="E109" s="15"/>
      <c r="F109" s="10"/>
      <c r="G109" s="10"/>
    </row>
    <row r="110" spans="1:7">
      <c r="A110" s="32" t="s">
        <v>15</v>
      </c>
      <c r="B110" s="9">
        <v>1682.75</v>
      </c>
      <c r="C110" s="37">
        <v>3450</v>
      </c>
      <c r="D110" s="26">
        <f>D109+D103</f>
        <v>6300</v>
      </c>
      <c r="E110" s="12">
        <f>D110-C110</f>
        <v>2850</v>
      </c>
      <c r="F110" s="27">
        <f>D110/D184</f>
        <v>1.0161290322580644E-2</v>
      </c>
      <c r="G110" s="10"/>
    </row>
    <row r="111" spans="1:7">
      <c r="A111" s="30" t="s">
        <v>18</v>
      </c>
      <c r="B111" s="9"/>
      <c r="C111" s="36"/>
      <c r="D111" s="12"/>
      <c r="E111" s="15"/>
      <c r="F111" s="10"/>
      <c r="G111" s="10"/>
    </row>
    <row r="112" spans="1:7">
      <c r="A112" s="30" t="s">
        <v>136</v>
      </c>
      <c r="B112" s="9">
        <v>636.34</v>
      </c>
      <c r="C112" s="36">
        <v>1200</v>
      </c>
      <c r="D112" s="12">
        <v>1200</v>
      </c>
      <c r="E112" s="15"/>
      <c r="F112" s="10"/>
      <c r="G112" s="10"/>
    </row>
    <row r="113" spans="1:8" s="21" customFormat="1">
      <c r="A113" s="31" t="s">
        <v>188</v>
      </c>
      <c r="B113" s="8"/>
      <c r="C113" s="36"/>
      <c r="D113" s="12">
        <v>500</v>
      </c>
      <c r="E113" s="15"/>
      <c r="F113" s="22"/>
      <c r="G113" s="22"/>
      <c r="H113" s="23"/>
    </row>
    <row r="114" spans="1:8">
      <c r="A114" s="32" t="s">
        <v>44</v>
      </c>
      <c r="B114" s="25">
        <v>636.34</v>
      </c>
      <c r="C114" s="37">
        <v>1200</v>
      </c>
      <c r="D114" s="26">
        <f>SUM(D112:D113)</f>
        <v>1700</v>
      </c>
      <c r="E114" s="12">
        <f>D114-C114</f>
        <v>500</v>
      </c>
      <c r="F114" s="27">
        <f>D114/D184</f>
        <v>2.7419354838709676E-3</v>
      </c>
      <c r="G114" s="10"/>
    </row>
    <row r="115" spans="1:8">
      <c r="A115" s="30" t="s">
        <v>11</v>
      </c>
      <c r="C115" s="36"/>
      <c r="D115" s="12"/>
      <c r="E115" s="15"/>
      <c r="F115" s="10"/>
      <c r="G115" s="10"/>
    </row>
    <row r="116" spans="1:8">
      <c r="A116" s="30" t="s">
        <v>179</v>
      </c>
      <c r="B116" s="9">
        <v>1136.1199999999999</v>
      </c>
      <c r="C116" s="36">
        <v>1100</v>
      </c>
      <c r="D116" s="8">
        <v>1100</v>
      </c>
      <c r="E116" s="15"/>
      <c r="F116" s="10"/>
      <c r="G116" s="10"/>
    </row>
    <row r="117" spans="1:8">
      <c r="A117" s="30" t="s">
        <v>110</v>
      </c>
      <c r="B117" s="9">
        <v>362.93</v>
      </c>
      <c r="C117" s="36">
        <v>400</v>
      </c>
      <c r="D117" s="8">
        <v>400</v>
      </c>
      <c r="E117" s="15"/>
      <c r="F117" s="10"/>
      <c r="G117" s="10"/>
    </row>
    <row r="118" spans="1:8">
      <c r="A118" s="30" t="s">
        <v>143</v>
      </c>
      <c r="B118" s="9">
        <v>500</v>
      </c>
      <c r="C118" s="36">
        <v>500</v>
      </c>
      <c r="D118" s="8">
        <v>500</v>
      </c>
      <c r="E118" s="15"/>
      <c r="F118" s="10"/>
      <c r="G118" s="10"/>
    </row>
    <row r="119" spans="1:8">
      <c r="A119" s="32" t="s">
        <v>35</v>
      </c>
      <c r="B119" s="9">
        <v>1999.05</v>
      </c>
      <c r="C119" s="37">
        <v>2000</v>
      </c>
      <c r="D119" s="26">
        <f>SUM(D116:D118)</f>
        <v>2000</v>
      </c>
      <c r="E119" s="12">
        <f>D119-C119</f>
        <v>0</v>
      </c>
      <c r="F119" s="27">
        <f>D119/D184</f>
        <v>3.2258064516129032E-3</v>
      </c>
      <c r="G119" s="10"/>
    </row>
    <row r="120" spans="1:8">
      <c r="A120" s="30" t="s">
        <v>4</v>
      </c>
      <c r="B120" s="9"/>
      <c r="C120" s="36"/>
      <c r="D120" s="12"/>
      <c r="E120" s="15"/>
      <c r="F120" s="10"/>
      <c r="G120" s="10"/>
    </row>
    <row r="121" spans="1:8">
      <c r="A121" s="30" t="s">
        <v>79</v>
      </c>
      <c r="B121" s="9">
        <v>2500</v>
      </c>
      <c r="C121" s="36">
        <v>2500</v>
      </c>
      <c r="D121" s="12">
        <v>29000</v>
      </c>
      <c r="E121" s="15"/>
      <c r="F121" s="10"/>
      <c r="G121" s="10"/>
    </row>
    <row r="122" spans="1:8">
      <c r="A122" s="30" t="s">
        <v>111</v>
      </c>
      <c r="B122" s="9">
        <v>1500</v>
      </c>
      <c r="C122" s="36">
        <v>1500</v>
      </c>
      <c r="D122" s="12"/>
      <c r="E122" s="15"/>
      <c r="F122" s="10"/>
      <c r="G122" s="10"/>
    </row>
    <row r="123" spans="1:8">
      <c r="A123" s="30" t="s">
        <v>130</v>
      </c>
      <c r="B123" s="9">
        <v>11000</v>
      </c>
      <c r="C123" s="36">
        <v>11000</v>
      </c>
      <c r="D123" s="12"/>
      <c r="E123" s="15"/>
      <c r="F123" s="10"/>
      <c r="G123" s="10"/>
    </row>
    <row r="124" spans="1:8">
      <c r="A124" s="30" t="s">
        <v>90</v>
      </c>
      <c r="B124" s="9">
        <v>700</v>
      </c>
      <c r="C124" s="36">
        <v>700</v>
      </c>
      <c r="D124" s="12"/>
      <c r="E124" s="15"/>
      <c r="F124" s="10"/>
      <c r="G124" s="10"/>
    </row>
    <row r="125" spans="1:8">
      <c r="A125" s="30" t="s">
        <v>131</v>
      </c>
      <c r="B125" s="9">
        <v>2000</v>
      </c>
      <c r="C125" s="36">
        <v>2000</v>
      </c>
      <c r="D125" s="12"/>
      <c r="E125" s="15"/>
      <c r="F125" s="10"/>
      <c r="G125" s="10"/>
    </row>
    <row r="126" spans="1:8">
      <c r="A126" s="30" t="s">
        <v>144</v>
      </c>
      <c r="B126" s="9">
        <v>300</v>
      </c>
      <c r="C126" s="36">
        <v>300</v>
      </c>
      <c r="D126" s="12"/>
      <c r="E126" s="15"/>
      <c r="F126" s="10"/>
      <c r="G126" s="10"/>
    </row>
    <row r="127" spans="1:8">
      <c r="A127" s="30" t="s">
        <v>42</v>
      </c>
      <c r="B127" s="9">
        <v>1000</v>
      </c>
      <c r="C127" s="36">
        <v>1000</v>
      </c>
      <c r="D127" s="12"/>
      <c r="E127" s="15"/>
      <c r="F127" s="10"/>
      <c r="G127" s="10"/>
    </row>
    <row r="128" spans="1:8">
      <c r="A128" s="30" t="s">
        <v>68</v>
      </c>
      <c r="B128" s="9">
        <v>8000</v>
      </c>
      <c r="C128" s="36">
        <v>8000</v>
      </c>
      <c r="D128" s="12"/>
      <c r="E128" s="15"/>
      <c r="F128" s="10"/>
      <c r="G128" s="10"/>
    </row>
    <row r="129" spans="1:7">
      <c r="A129" s="30" t="s">
        <v>174</v>
      </c>
      <c r="B129" s="9">
        <v>350</v>
      </c>
      <c r="C129" s="36">
        <v>500</v>
      </c>
      <c r="D129" s="12"/>
      <c r="E129" s="15"/>
      <c r="F129" s="10"/>
      <c r="G129" s="10"/>
    </row>
    <row r="130" spans="1:7">
      <c r="A130" s="30" t="s">
        <v>137</v>
      </c>
      <c r="B130" s="9">
        <v>0</v>
      </c>
      <c r="C130" s="36">
        <v>500</v>
      </c>
      <c r="D130" s="12"/>
      <c r="E130" s="15"/>
      <c r="F130" s="10"/>
      <c r="G130" s="10"/>
    </row>
    <row r="131" spans="1:7">
      <c r="A131" s="32" t="s">
        <v>20</v>
      </c>
      <c r="B131" s="9">
        <v>27350</v>
      </c>
      <c r="C131" s="37">
        <v>28000</v>
      </c>
      <c r="D131" s="26">
        <f>SUM(D121:D130)</f>
        <v>29000</v>
      </c>
      <c r="E131" s="12">
        <f>D131-C131</f>
        <v>1000</v>
      </c>
      <c r="F131" s="27">
        <f>D131/D184</f>
        <v>4.6774193548387098E-2</v>
      </c>
      <c r="G131" s="10"/>
    </row>
    <row r="132" spans="1:7">
      <c r="A132" s="30" t="s">
        <v>5</v>
      </c>
      <c r="C132" s="36"/>
      <c r="D132" s="12"/>
      <c r="E132" s="15"/>
      <c r="F132" s="10"/>
      <c r="G132" s="10"/>
    </row>
    <row r="133" spans="1:7">
      <c r="A133" s="30" t="s">
        <v>34</v>
      </c>
      <c r="C133" s="36"/>
      <c r="D133" s="12"/>
      <c r="E133" s="15"/>
      <c r="F133" s="10"/>
      <c r="G133" s="10"/>
    </row>
    <row r="134" spans="1:7">
      <c r="A134" s="30" t="s">
        <v>55</v>
      </c>
      <c r="B134" s="9">
        <v>118.27</v>
      </c>
      <c r="C134" s="36">
        <v>3639.12</v>
      </c>
      <c r="D134" s="12">
        <v>100</v>
      </c>
      <c r="E134" s="15"/>
      <c r="F134" s="10"/>
      <c r="G134" s="10"/>
    </row>
    <row r="135" spans="1:7">
      <c r="A135" s="30" t="s">
        <v>128</v>
      </c>
      <c r="B135" s="9">
        <v>902.9</v>
      </c>
      <c r="C135" s="36">
        <v>0</v>
      </c>
      <c r="D135" s="12">
        <v>750</v>
      </c>
      <c r="E135" s="15"/>
      <c r="F135" s="10"/>
      <c r="G135" s="10"/>
    </row>
    <row r="136" spans="1:7">
      <c r="A136" s="30" t="s">
        <v>98</v>
      </c>
      <c r="B136" s="9">
        <v>0</v>
      </c>
      <c r="C136" s="36">
        <v>0</v>
      </c>
      <c r="D136" s="12">
        <v>0</v>
      </c>
      <c r="E136" s="15"/>
      <c r="F136" s="10"/>
      <c r="G136" s="10"/>
    </row>
    <row r="137" spans="1:7">
      <c r="A137" s="30" t="s">
        <v>134</v>
      </c>
      <c r="B137" s="9">
        <v>155.72999999999999</v>
      </c>
      <c r="C137" s="36">
        <v>0</v>
      </c>
      <c r="D137" s="12">
        <v>500</v>
      </c>
      <c r="E137" s="15"/>
      <c r="F137" s="10"/>
      <c r="G137" s="10"/>
    </row>
    <row r="138" spans="1:7">
      <c r="A138" s="30" t="s">
        <v>129</v>
      </c>
      <c r="B138" s="9">
        <v>480.19</v>
      </c>
      <c r="C138" s="36">
        <v>0</v>
      </c>
      <c r="D138" s="12">
        <v>500</v>
      </c>
      <c r="E138" s="15"/>
      <c r="F138" s="10"/>
      <c r="G138" s="10"/>
    </row>
    <row r="139" spans="1:7">
      <c r="A139" s="30" t="s">
        <v>109</v>
      </c>
      <c r="B139" s="9">
        <v>0</v>
      </c>
      <c r="C139" s="36">
        <v>0</v>
      </c>
      <c r="D139" s="12">
        <v>250</v>
      </c>
      <c r="E139" s="15"/>
      <c r="F139" s="10"/>
      <c r="G139" s="10"/>
    </row>
    <row r="140" spans="1:7">
      <c r="A140" s="30" t="s">
        <v>135</v>
      </c>
      <c r="B140" s="9">
        <v>114.86</v>
      </c>
      <c r="C140" s="36">
        <v>0</v>
      </c>
      <c r="D140" s="12"/>
      <c r="E140" s="15"/>
      <c r="F140" s="10"/>
      <c r="G140" s="10"/>
    </row>
    <row r="141" spans="1:7">
      <c r="A141" s="30" t="s">
        <v>102</v>
      </c>
      <c r="B141" s="9">
        <v>0</v>
      </c>
      <c r="C141" s="36">
        <v>0</v>
      </c>
      <c r="D141" s="12">
        <v>500</v>
      </c>
      <c r="E141" s="15"/>
      <c r="F141" s="10"/>
      <c r="G141" s="10"/>
    </row>
    <row r="142" spans="1:7">
      <c r="A142" s="33" t="s">
        <v>185</v>
      </c>
      <c r="C142" s="36"/>
      <c r="D142" s="12">
        <v>750</v>
      </c>
      <c r="E142" s="15"/>
      <c r="F142" s="10"/>
      <c r="G142" s="10"/>
    </row>
    <row r="143" spans="1:7">
      <c r="A143" s="33" t="s">
        <v>186</v>
      </c>
      <c r="B143" s="9"/>
      <c r="C143" s="36"/>
      <c r="D143" s="12">
        <v>300</v>
      </c>
      <c r="E143" s="15"/>
      <c r="F143" s="10"/>
      <c r="G143" s="10"/>
    </row>
    <row r="144" spans="1:7">
      <c r="A144" s="30" t="s">
        <v>58</v>
      </c>
      <c r="B144" s="9">
        <v>1771.95</v>
      </c>
      <c r="C144" s="36">
        <v>3639.12</v>
      </c>
      <c r="D144" s="12">
        <f>SUM(D134:D143)</f>
        <v>3650</v>
      </c>
      <c r="E144" s="15"/>
      <c r="F144" s="10"/>
      <c r="G144" s="10"/>
    </row>
    <row r="145" spans="1:7">
      <c r="A145" s="30" t="s">
        <v>26</v>
      </c>
      <c r="B145" s="9"/>
      <c r="C145" s="36"/>
      <c r="D145" s="12"/>
      <c r="E145" s="15"/>
      <c r="F145" s="10"/>
      <c r="G145" s="10"/>
    </row>
    <row r="146" spans="1:7">
      <c r="A146" s="30" t="s">
        <v>97</v>
      </c>
      <c r="B146" s="9">
        <v>6886.04</v>
      </c>
      <c r="C146" s="36">
        <v>4500</v>
      </c>
      <c r="D146" s="8">
        <v>7500</v>
      </c>
      <c r="E146" s="15"/>
      <c r="F146" s="10"/>
      <c r="G146" s="10"/>
    </row>
    <row r="147" spans="1:7">
      <c r="A147" s="30" t="s">
        <v>52</v>
      </c>
      <c r="B147" s="9">
        <v>6886.04</v>
      </c>
      <c r="C147" s="36">
        <v>4500</v>
      </c>
      <c r="D147" s="12">
        <f>D146</f>
        <v>7500</v>
      </c>
      <c r="E147" s="15"/>
      <c r="F147" s="10"/>
      <c r="G147" s="10"/>
    </row>
    <row r="148" spans="1:7">
      <c r="A148" s="32" t="s">
        <v>21</v>
      </c>
      <c r="B148" s="9">
        <v>8657.99</v>
      </c>
      <c r="C148" s="37">
        <v>8139.12</v>
      </c>
      <c r="D148" s="26">
        <f>D147+D144</f>
        <v>11150</v>
      </c>
      <c r="E148" s="12">
        <f>D148-C148</f>
        <v>3010.88</v>
      </c>
      <c r="F148" s="27">
        <f>D148/D184</f>
        <v>1.7983870967741934E-2</v>
      </c>
      <c r="G148" s="10"/>
    </row>
    <row r="149" spans="1:7">
      <c r="A149" s="30" t="s">
        <v>12</v>
      </c>
      <c r="B149" s="9"/>
      <c r="C149" s="36"/>
      <c r="D149" s="12"/>
      <c r="E149" s="15"/>
      <c r="F149" s="10"/>
      <c r="G149" s="10"/>
    </row>
    <row r="150" spans="1:7">
      <c r="A150" s="30" t="s">
        <v>141</v>
      </c>
      <c r="B150" s="9">
        <v>3714.24</v>
      </c>
      <c r="C150" s="36">
        <v>3520</v>
      </c>
      <c r="D150" s="12">
        <v>3715</v>
      </c>
      <c r="E150" s="15"/>
      <c r="F150" s="10"/>
      <c r="G150" s="10"/>
    </row>
    <row r="151" spans="1:7">
      <c r="A151" s="30" t="s">
        <v>80</v>
      </c>
      <c r="B151" s="9">
        <v>830.36</v>
      </c>
      <c r="C151" s="36">
        <v>1500</v>
      </c>
      <c r="D151" s="8">
        <v>1356.31</v>
      </c>
      <c r="E151" s="15"/>
      <c r="F151" s="10"/>
      <c r="G151" s="10"/>
    </row>
    <row r="152" spans="1:7">
      <c r="A152" s="30" t="s">
        <v>63</v>
      </c>
      <c r="B152" s="9">
        <v>45104.5</v>
      </c>
      <c r="C152" s="36">
        <v>45000</v>
      </c>
      <c r="D152" s="8">
        <v>46000</v>
      </c>
      <c r="E152" s="15"/>
      <c r="F152" s="10"/>
      <c r="G152" s="10"/>
    </row>
    <row r="153" spans="1:7">
      <c r="A153" s="32" t="s">
        <v>38</v>
      </c>
      <c r="B153" s="9">
        <v>49649.1</v>
      </c>
      <c r="C153" s="37">
        <v>50020</v>
      </c>
      <c r="D153" s="26">
        <f>SUM(D150:D152)</f>
        <v>51071.31</v>
      </c>
      <c r="E153" s="12">
        <f>D153-C153</f>
        <v>1051.3099999999977</v>
      </c>
      <c r="F153" s="27">
        <f>D153/D184</f>
        <v>8.2373080645161287E-2</v>
      </c>
      <c r="G153" s="10"/>
    </row>
    <row r="154" spans="1:7">
      <c r="A154" s="30" t="s">
        <v>8</v>
      </c>
      <c r="B154" s="9"/>
      <c r="C154" s="36"/>
      <c r="D154" s="12"/>
      <c r="E154" s="15"/>
      <c r="F154" s="10"/>
      <c r="G154" s="10"/>
    </row>
    <row r="155" spans="1:7">
      <c r="A155" s="30" t="s">
        <v>67</v>
      </c>
      <c r="B155" s="9">
        <v>100</v>
      </c>
      <c r="C155" s="36">
        <v>200</v>
      </c>
      <c r="D155" s="8">
        <v>200</v>
      </c>
      <c r="E155" s="15"/>
      <c r="F155" s="10"/>
      <c r="G155" s="10"/>
    </row>
    <row r="156" spans="1:7">
      <c r="A156" s="30" t="s">
        <v>59</v>
      </c>
      <c r="B156" s="9">
        <v>172.62</v>
      </c>
      <c r="C156" s="36">
        <v>200</v>
      </c>
      <c r="D156" s="8">
        <v>200</v>
      </c>
      <c r="E156" s="15"/>
      <c r="F156" s="10"/>
      <c r="G156" s="10"/>
    </row>
    <row r="157" spans="1:7">
      <c r="A157" s="30" t="s">
        <v>56</v>
      </c>
      <c r="B157" s="9">
        <v>0</v>
      </c>
      <c r="C157" s="36">
        <v>100</v>
      </c>
      <c r="D157" s="8">
        <v>100</v>
      </c>
      <c r="E157" s="15"/>
      <c r="F157" s="10"/>
      <c r="G157" s="10"/>
    </row>
    <row r="158" spans="1:7">
      <c r="A158" s="32" t="s">
        <v>27</v>
      </c>
      <c r="B158" s="9">
        <v>272.62</v>
      </c>
      <c r="C158" s="37">
        <v>500</v>
      </c>
      <c r="D158" s="26">
        <f>SUM(D155:D157)</f>
        <v>500</v>
      </c>
      <c r="E158" s="12">
        <f>D158-C158</f>
        <v>0</v>
      </c>
      <c r="F158" s="27">
        <f>D158/D184</f>
        <v>8.0645161290322581E-4</v>
      </c>
      <c r="G158" s="10"/>
    </row>
    <row r="159" spans="1:7">
      <c r="A159" s="30" t="s">
        <v>29</v>
      </c>
      <c r="C159" s="36"/>
      <c r="D159" s="12"/>
      <c r="E159" s="15"/>
      <c r="F159" s="10"/>
      <c r="G159" s="10"/>
    </row>
    <row r="160" spans="1:7">
      <c r="A160" s="30" t="s">
        <v>10</v>
      </c>
      <c r="C160" s="36"/>
      <c r="D160" s="12"/>
      <c r="E160" s="15"/>
      <c r="F160" s="10"/>
      <c r="G160" s="10"/>
    </row>
    <row r="161" spans="1:7">
      <c r="A161" s="30" t="s">
        <v>159</v>
      </c>
      <c r="B161" s="9">
        <v>0</v>
      </c>
      <c r="C161" s="36">
        <v>0</v>
      </c>
      <c r="D161" s="12">
        <v>0</v>
      </c>
      <c r="E161" s="15"/>
      <c r="F161" s="10"/>
      <c r="G161" s="10"/>
    </row>
    <row r="162" spans="1:7">
      <c r="A162" s="30" t="s">
        <v>160</v>
      </c>
      <c r="B162" s="9">
        <v>719.18</v>
      </c>
      <c r="C162" s="36">
        <v>0</v>
      </c>
      <c r="D162" s="12">
        <v>500</v>
      </c>
      <c r="E162" s="15"/>
      <c r="F162" s="10"/>
      <c r="G162" s="10"/>
    </row>
    <row r="163" spans="1:7">
      <c r="A163" s="30" t="s">
        <v>162</v>
      </c>
      <c r="B163" s="9">
        <v>2718.73</v>
      </c>
      <c r="C163" s="36">
        <v>250</v>
      </c>
      <c r="D163" s="8">
        <v>2000</v>
      </c>
      <c r="E163" s="15"/>
      <c r="F163" s="10"/>
      <c r="G163" s="10"/>
    </row>
    <row r="164" spans="1:7">
      <c r="A164" s="30" t="s">
        <v>163</v>
      </c>
      <c r="B164" s="9">
        <v>171.97</v>
      </c>
      <c r="C164" s="36">
        <v>100</v>
      </c>
      <c r="D164" s="8">
        <v>100</v>
      </c>
      <c r="E164" s="15"/>
      <c r="F164" s="10"/>
      <c r="G164" s="10"/>
    </row>
    <row r="165" spans="1:7">
      <c r="A165" s="30" t="s">
        <v>33</v>
      </c>
      <c r="B165" s="9">
        <v>3609.88</v>
      </c>
      <c r="C165" s="36">
        <v>350</v>
      </c>
      <c r="D165" s="12">
        <f>SUM(D161:D164)</f>
        <v>2600</v>
      </c>
      <c r="E165" s="15"/>
      <c r="F165" s="10"/>
      <c r="G165" s="10"/>
    </row>
    <row r="166" spans="1:7">
      <c r="A166" s="30" t="s">
        <v>6</v>
      </c>
      <c r="C166" s="36"/>
      <c r="D166" s="12"/>
      <c r="E166" s="15"/>
      <c r="F166" s="10"/>
      <c r="G166" s="10"/>
    </row>
    <row r="167" spans="1:7">
      <c r="A167" s="30" t="s">
        <v>173</v>
      </c>
      <c r="B167" s="9">
        <v>357.79</v>
      </c>
      <c r="C167" s="36">
        <v>250</v>
      </c>
      <c r="D167" s="8">
        <v>250</v>
      </c>
      <c r="E167" s="15"/>
      <c r="F167" s="10"/>
      <c r="G167" s="10"/>
    </row>
    <row r="168" spans="1:7">
      <c r="A168" s="30" t="s">
        <v>66</v>
      </c>
      <c r="B168" s="9">
        <v>20</v>
      </c>
      <c r="C168" s="36">
        <v>20</v>
      </c>
      <c r="D168" s="8">
        <v>20</v>
      </c>
      <c r="E168" s="15"/>
      <c r="F168" s="10"/>
      <c r="G168" s="10"/>
    </row>
    <row r="169" spans="1:7">
      <c r="A169" s="30" t="s">
        <v>175</v>
      </c>
      <c r="B169" s="9">
        <v>20020</v>
      </c>
      <c r="C169" s="36">
        <v>18480</v>
      </c>
      <c r="D169" s="8">
        <v>18480</v>
      </c>
      <c r="E169" s="15"/>
      <c r="F169" s="10"/>
      <c r="G169" s="10"/>
    </row>
    <row r="170" spans="1:7">
      <c r="A170" s="30" t="s">
        <v>126</v>
      </c>
      <c r="B170" s="9">
        <v>0</v>
      </c>
      <c r="C170" s="36">
        <v>400</v>
      </c>
      <c r="D170" s="8">
        <v>400</v>
      </c>
      <c r="E170" s="15"/>
      <c r="F170" s="10"/>
      <c r="G170" s="10"/>
    </row>
    <row r="171" spans="1:7">
      <c r="A171" s="30" t="s">
        <v>62</v>
      </c>
      <c r="B171" s="9">
        <v>913.4</v>
      </c>
      <c r="C171" s="36">
        <v>850</v>
      </c>
      <c r="D171" s="8">
        <v>850</v>
      </c>
      <c r="E171" s="15"/>
      <c r="F171" s="10"/>
      <c r="G171" s="10"/>
    </row>
    <row r="172" spans="1:7">
      <c r="A172" s="30" t="s">
        <v>127</v>
      </c>
      <c r="B172" s="9">
        <v>767.44</v>
      </c>
      <c r="C172" s="36">
        <v>1000</v>
      </c>
      <c r="D172" s="8">
        <v>1000</v>
      </c>
      <c r="E172" s="15"/>
      <c r="F172" s="10"/>
      <c r="G172" s="10"/>
    </row>
    <row r="173" spans="1:7">
      <c r="A173" s="30" t="s">
        <v>106</v>
      </c>
      <c r="B173" s="9">
        <v>173.25</v>
      </c>
      <c r="C173" s="36">
        <v>250</v>
      </c>
      <c r="D173" s="8">
        <v>250</v>
      </c>
      <c r="E173" s="15"/>
      <c r="F173" s="10"/>
      <c r="G173" s="10"/>
    </row>
    <row r="174" spans="1:7">
      <c r="A174" s="30" t="s">
        <v>114</v>
      </c>
      <c r="B174" s="9">
        <v>214.85</v>
      </c>
      <c r="C174" s="36">
        <v>1000</v>
      </c>
      <c r="D174" s="8">
        <v>1000</v>
      </c>
      <c r="E174" s="15"/>
      <c r="F174" s="10"/>
      <c r="G174" s="10"/>
    </row>
    <row r="175" spans="1:7">
      <c r="A175" s="30" t="s">
        <v>89</v>
      </c>
      <c r="B175" s="9">
        <v>217.33</v>
      </c>
      <c r="C175" s="36">
        <v>150</v>
      </c>
      <c r="D175" s="8">
        <v>150</v>
      </c>
      <c r="E175" s="15"/>
      <c r="F175" s="10"/>
      <c r="G175" s="10"/>
    </row>
    <row r="176" spans="1:7">
      <c r="A176" s="30" t="s">
        <v>101</v>
      </c>
      <c r="B176" s="9">
        <v>0</v>
      </c>
      <c r="C176" s="36">
        <v>0</v>
      </c>
      <c r="D176" s="8">
        <v>0</v>
      </c>
      <c r="E176" s="15"/>
      <c r="F176" s="10"/>
      <c r="G176" s="10"/>
    </row>
    <row r="177" spans="1:7">
      <c r="A177" s="30" t="s">
        <v>107</v>
      </c>
      <c r="B177" s="9">
        <v>0</v>
      </c>
      <c r="C177" s="36">
        <v>2000</v>
      </c>
      <c r="D177" s="8">
        <v>2000</v>
      </c>
      <c r="E177" s="15"/>
      <c r="F177" s="10"/>
      <c r="G177" s="10"/>
    </row>
    <row r="178" spans="1:7">
      <c r="A178" s="30" t="s">
        <v>77</v>
      </c>
      <c r="B178" s="9">
        <v>0</v>
      </c>
      <c r="C178" s="36">
        <v>1200</v>
      </c>
      <c r="D178" s="8">
        <v>1200</v>
      </c>
      <c r="E178" s="15"/>
      <c r="F178" s="10"/>
      <c r="G178" s="10"/>
    </row>
    <row r="179" spans="1:7">
      <c r="A179" s="30" t="s">
        <v>78</v>
      </c>
      <c r="B179" s="9">
        <v>195</v>
      </c>
      <c r="C179" s="36">
        <v>400</v>
      </c>
      <c r="D179" s="8">
        <v>400</v>
      </c>
      <c r="E179" s="15"/>
      <c r="F179" s="10"/>
      <c r="G179" s="10"/>
    </row>
    <row r="180" spans="1:7">
      <c r="A180" s="30" t="s">
        <v>167</v>
      </c>
      <c r="B180" s="9">
        <v>2850</v>
      </c>
      <c r="C180" s="36">
        <v>3000</v>
      </c>
      <c r="D180" s="8">
        <v>3000</v>
      </c>
      <c r="E180" s="15"/>
      <c r="F180" s="10"/>
      <c r="G180" s="10"/>
    </row>
    <row r="181" spans="1:7">
      <c r="A181" s="30" t="s">
        <v>73</v>
      </c>
      <c r="B181" s="9">
        <v>57.9</v>
      </c>
      <c r="C181" s="36">
        <v>300</v>
      </c>
      <c r="D181" s="8">
        <v>300</v>
      </c>
      <c r="E181" s="15"/>
      <c r="F181" s="10"/>
      <c r="G181" s="10"/>
    </row>
    <row r="182" spans="1:7">
      <c r="A182" s="30" t="s">
        <v>22</v>
      </c>
      <c r="B182" s="9">
        <v>25786.959999999999</v>
      </c>
      <c r="C182" s="36">
        <v>29300</v>
      </c>
      <c r="D182" s="12">
        <f>SUM(D167:D181)</f>
        <v>29300</v>
      </c>
      <c r="E182" s="15"/>
      <c r="F182" s="10"/>
      <c r="G182" s="10"/>
    </row>
    <row r="183" spans="1:7">
      <c r="A183" s="32" t="s">
        <v>54</v>
      </c>
      <c r="B183" s="9">
        <v>29396.84</v>
      </c>
      <c r="C183" s="37">
        <v>29650</v>
      </c>
      <c r="D183" s="26">
        <f>D182+D165</f>
        <v>31900</v>
      </c>
      <c r="E183" s="12">
        <f>D183-C183</f>
        <v>2250</v>
      </c>
      <c r="F183" s="27">
        <f>D183/D184</f>
        <v>5.1451612903225807E-2</v>
      </c>
      <c r="G183" s="10"/>
    </row>
    <row r="184" spans="1:7">
      <c r="A184" s="30" t="s">
        <v>16</v>
      </c>
      <c r="B184" s="9">
        <v>616135.80000000005</v>
      </c>
      <c r="C184" s="35">
        <v>608120</v>
      </c>
      <c r="D184" s="28">
        <f>D183+D158+D153+D148+D131+D119+D114+D110+D97+D86</f>
        <v>620000</v>
      </c>
      <c r="E184" s="28">
        <f>D184-C184</f>
        <v>11880</v>
      </c>
      <c r="F184" s="27"/>
      <c r="G184" s="10"/>
    </row>
    <row r="185" spans="1:7">
      <c r="A185" s="30"/>
      <c r="C185" s="35"/>
      <c r="D185" s="12"/>
      <c r="E185" s="15"/>
      <c r="F185" s="10"/>
      <c r="G185" s="10"/>
    </row>
    <row r="186" spans="1:7">
      <c r="A186" s="30" t="s">
        <v>3</v>
      </c>
      <c r="C186" s="35"/>
      <c r="D186" s="28">
        <f>D17-D184</f>
        <v>0</v>
      </c>
      <c r="E186" s="15"/>
      <c r="F186" s="10"/>
      <c r="G186" s="10"/>
    </row>
    <row r="187" spans="1:7">
      <c r="B187" s="4"/>
    </row>
    <row r="188" spans="1:7">
      <c r="B188" s="4"/>
    </row>
    <row r="189" spans="1:7">
      <c r="B189" s="4"/>
    </row>
    <row r="190" spans="1:7">
      <c r="B190" s="4"/>
    </row>
    <row r="191" spans="1:7">
      <c r="B191" s="4"/>
    </row>
    <row r="192" spans="1:7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</sheetData>
  <phoneticPr fontId="0" type="noConversion"/>
  <pageMargins left="0.75" right="0.75" top="1" bottom="1" header="0.5" footer="0.5"/>
  <pageSetup scale="5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O14"/>
  <sheetViews>
    <sheetView workbookViewId="0">
      <selection activeCell="N31" sqref="N31"/>
    </sheetView>
  </sheetViews>
  <sheetFormatPr defaultRowHeight="12.75"/>
  <cols>
    <col min="11" max="12" width="9.140625" style="21"/>
    <col min="13" max="13" width="7" customWidth="1"/>
    <col min="14" max="14" width="22" customWidth="1"/>
    <col min="15" max="15" width="18.5703125" customWidth="1"/>
  </cols>
  <sheetData>
    <row r="3" spans="14:15">
      <c r="N3" s="21" t="s">
        <v>190</v>
      </c>
      <c r="O3" s="39">
        <v>27850</v>
      </c>
    </row>
    <row r="4" spans="14:15">
      <c r="N4" s="21" t="s">
        <v>191</v>
      </c>
      <c r="O4" s="39">
        <v>369378.69</v>
      </c>
    </row>
    <row r="5" spans="14:15">
      <c r="N5" s="21" t="s">
        <v>192</v>
      </c>
      <c r="O5" s="39">
        <v>89150</v>
      </c>
    </row>
    <row r="6" spans="14:15">
      <c r="N6" s="21" t="s">
        <v>193</v>
      </c>
      <c r="O6" s="39">
        <v>6300</v>
      </c>
    </row>
    <row r="7" spans="14:15">
      <c r="N7" s="21" t="s">
        <v>194</v>
      </c>
      <c r="O7" s="39">
        <v>1700</v>
      </c>
    </row>
    <row r="8" spans="14:15">
      <c r="N8" s="21" t="s">
        <v>195</v>
      </c>
      <c r="O8" s="39">
        <v>2000</v>
      </c>
    </row>
    <row r="9" spans="14:15">
      <c r="N9" s="21" t="s">
        <v>196</v>
      </c>
      <c r="O9" s="39">
        <v>29000</v>
      </c>
    </row>
    <row r="10" spans="14:15">
      <c r="N10" s="21" t="s">
        <v>197</v>
      </c>
      <c r="O10" s="39">
        <v>11150</v>
      </c>
    </row>
    <row r="11" spans="14:15">
      <c r="N11" s="21" t="s">
        <v>198</v>
      </c>
      <c r="O11" s="39">
        <v>51071.31</v>
      </c>
    </row>
    <row r="12" spans="14:15">
      <c r="N12" s="21" t="s">
        <v>199</v>
      </c>
      <c r="O12" s="39">
        <v>500</v>
      </c>
    </row>
    <row r="13" spans="14:15">
      <c r="N13" s="21" t="s">
        <v>200</v>
      </c>
      <c r="O13" s="39">
        <v>31900</v>
      </c>
    </row>
    <row r="14" spans="14:15">
      <c r="N14" s="21"/>
      <c r="O14" s="39">
        <f>SUM(O3:O13)</f>
        <v>620000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Prelim</vt:lpstr>
      <vt:lpstr>2020 Pie Graph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Jimmy L. Spivey</cp:lastModifiedBy>
  <cp:lastPrinted>2020-01-23T00:24:43Z</cp:lastPrinted>
  <dcterms:created xsi:type="dcterms:W3CDTF">2003-08-27T16:40:13Z</dcterms:created>
  <dcterms:modified xsi:type="dcterms:W3CDTF">2020-01-23T01:58:32Z</dcterms:modified>
</cp:coreProperties>
</file>