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J:\JSpivey\Documents\Monthly Reports\2016\"/>
    </mc:Choice>
  </mc:AlternateContent>
  <bookViews>
    <workbookView xWindow="360" yWindow="240" windowWidth="14940" windowHeight="7515"/>
  </bookViews>
  <sheets>
    <sheet name="1-24-16" sheetId="3" r:id="rId1"/>
    <sheet name="Pie Chart" sheetId="4" r:id="rId2"/>
  </sheets>
  <calcPr calcId="152511"/>
</workbook>
</file>

<file path=xl/calcChain.xml><?xml version="1.0" encoding="utf-8"?>
<calcChain xmlns="http://schemas.openxmlformats.org/spreadsheetml/2006/main">
  <c r="B15" i="4" l="1"/>
  <c r="E224" i="3" l="1"/>
  <c r="E203" i="3"/>
  <c r="E193" i="3"/>
  <c r="E188" i="3"/>
  <c r="E177" i="3"/>
  <c r="E156" i="3"/>
  <c r="E144" i="3"/>
  <c r="E123" i="3"/>
  <c r="E119" i="3"/>
  <c r="E113" i="3"/>
  <c r="E109" i="3"/>
  <c r="E99" i="3"/>
  <c r="E73" i="3"/>
  <c r="E46" i="3"/>
  <c r="E225" i="3"/>
  <c r="C229" i="3"/>
  <c r="C228" i="3"/>
  <c r="C19" i="3"/>
  <c r="C17" i="3"/>
  <c r="C12" i="3"/>
  <c r="B12" i="4" l="1"/>
  <c r="B16" i="4" s="1"/>
  <c r="C203" i="3"/>
  <c r="C224" i="3"/>
  <c r="C193" i="3"/>
  <c r="C188" i="3"/>
  <c r="C177" i="3"/>
  <c r="C85" i="3"/>
  <c r="C80" i="3"/>
  <c r="C73" i="3"/>
  <c r="C56" i="3"/>
  <c r="C169" i="3"/>
  <c r="C178" i="3"/>
  <c r="C156" i="3"/>
  <c r="C144" i="3"/>
  <c r="C123" i="3"/>
  <c r="C119" i="3"/>
  <c r="C112" i="3"/>
  <c r="C109" i="3"/>
  <c r="C113" i="3" s="1"/>
  <c r="C99" i="3"/>
  <c r="C46" i="3"/>
  <c r="C32" i="3"/>
  <c r="D65" i="3"/>
  <c r="D64" i="3"/>
  <c r="D224" i="3"/>
  <c r="D203" i="3"/>
  <c r="D193" i="3"/>
  <c r="D188" i="3"/>
  <c r="D177" i="3"/>
  <c r="D169" i="3"/>
  <c r="E169" i="3" s="1"/>
  <c r="D156" i="3"/>
  <c r="D144" i="3"/>
  <c r="D123" i="3"/>
  <c r="D119" i="3"/>
  <c r="D112" i="3"/>
  <c r="D109" i="3"/>
  <c r="D99" i="3"/>
  <c r="D85" i="3"/>
  <c r="D80" i="3"/>
  <c r="E80" i="3" s="1"/>
  <c r="D56" i="3"/>
  <c r="E56" i="3" s="1"/>
  <c r="D46" i="3"/>
  <c r="D32" i="3"/>
  <c r="E32" i="3" s="1"/>
  <c r="D12" i="3"/>
  <c r="B229" i="3"/>
  <c r="D228" i="3" l="1"/>
  <c r="D19" i="3"/>
  <c r="E19" i="3" s="1"/>
  <c r="C57" i="3"/>
  <c r="D57" i="3"/>
  <c r="E57" i="3" s="1"/>
  <c r="D113" i="3"/>
  <c r="D73" i="3"/>
  <c r="C225" i="3"/>
  <c r="C86" i="3"/>
  <c r="C87" i="3" s="1"/>
  <c r="C227" i="3" s="1"/>
  <c r="D178" i="3"/>
  <c r="E178" i="3" s="1"/>
  <c r="D225" i="3"/>
  <c r="D86" i="3"/>
  <c r="D87" i="3" s="1"/>
  <c r="E87" i="3" s="1"/>
  <c r="D227" i="3" l="1"/>
  <c r="E227" i="3" s="1"/>
  <c r="D229" i="3" l="1"/>
</calcChain>
</file>

<file path=xl/sharedStrings.xml><?xml version="1.0" encoding="utf-8"?>
<sst xmlns="http://schemas.openxmlformats.org/spreadsheetml/2006/main" count="243" uniqueCount="243">
  <si>
    <t xml:space="preserve">   Care</t>
  </si>
  <si>
    <t>Expenses</t>
  </si>
  <si>
    <t>Revenues</t>
  </si>
  <si>
    <t>Net Total</t>
  </si>
  <si>
    <t xml:space="preserve">   Mission</t>
  </si>
  <si>
    <t xml:space="preserve">   Nurture</t>
  </si>
  <si>
    <t xml:space="preserve">      Music</t>
  </si>
  <si>
    <t xml:space="preserve">      Office</t>
  </si>
  <si>
    <t xml:space="preserve">   Welcoming</t>
  </si>
  <si>
    <t xml:space="preserve">      Deacons</t>
  </si>
  <si>
    <t xml:space="preserve">      Worship</t>
  </si>
  <si>
    <t xml:space="preserve">   Fellowship</t>
  </si>
  <si>
    <t xml:space="preserve">   Stewardship</t>
  </si>
  <si>
    <t xml:space="preserve">      Personnel</t>
  </si>
  <si>
    <t xml:space="preserve">     Total Care</t>
  </si>
  <si>
    <t xml:space="preserve">  Total Expenses</t>
  </si>
  <si>
    <t xml:space="preserve">  Total Revenues</t>
  </si>
  <si>
    <t xml:space="preserve">   Communications</t>
  </si>
  <si>
    <t xml:space="preserve">     Total Mission</t>
  </si>
  <si>
    <t xml:space="preserve">     Total Nurture</t>
  </si>
  <si>
    <t>Annual Budget 2015</t>
  </si>
  <si>
    <t xml:space="preserve">        Total Music</t>
  </si>
  <si>
    <t xml:space="preserve">      Contributions</t>
  </si>
  <si>
    <t xml:space="preserve">      Other Revenue</t>
  </si>
  <si>
    <t xml:space="preserve">        Total Office</t>
  </si>
  <si>
    <t xml:space="preserve">      Adult Ministry</t>
  </si>
  <si>
    <t xml:space="preserve">      Youth Ministry</t>
  </si>
  <si>
    <t xml:space="preserve">     Total Welcoming</t>
  </si>
  <si>
    <t xml:space="preserve">   Campus Management</t>
  </si>
  <si>
    <t xml:space="preserve">   Worship and Music</t>
  </si>
  <si>
    <t>Headings and Account</t>
  </si>
  <si>
    <t xml:space="preserve">        Total Deacons</t>
  </si>
  <si>
    <t xml:space="preserve">        Total Worship</t>
  </si>
  <si>
    <t xml:space="preserve">     Total Fellowship</t>
  </si>
  <si>
    <t xml:space="preserve">         Program Staff</t>
  </si>
  <si>
    <t xml:space="preserve">         Support Staff</t>
  </si>
  <si>
    <t xml:space="preserve">      Stephen Ministry</t>
  </si>
  <si>
    <t xml:space="preserve">     Total Stewardship</t>
  </si>
  <si>
    <t xml:space="preserve">         Pastoral Staff</t>
  </si>
  <si>
    <t xml:space="preserve">        Total Personnel</t>
  </si>
  <si>
    <t xml:space="preserve">               5750 - ICM</t>
  </si>
  <si>
    <t xml:space="preserve">               5775 - POP</t>
  </si>
  <si>
    <t xml:space="preserve">            Head of Staff</t>
  </si>
  <si>
    <t xml:space="preserve">      Children's Ministry</t>
  </si>
  <si>
    <t xml:space="preserve">     Total Communications</t>
  </si>
  <si>
    <t xml:space="preserve">         General Personnel</t>
  </si>
  <si>
    <t xml:space="preserve">   Contributions &amp; Revenue</t>
  </si>
  <si>
    <t xml:space="preserve">        Total Contributions</t>
  </si>
  <si>
    <t xml:space="preserve">        Total Other Revenue</t>
  </si>
  <si>
    <t xml:space="preserve">   Administration/Personnel</t>
  </si>
  <si>
    <t xml:space="preserve">               5800 - UBUNTU</t>
  </si>
  <si>
    <t xml:space="preserve">            Associate Pastor</t>
  </si>
  <si>
    <t xml:space="preserve">        Total Adult Ministry</t>
  </si>
  <si>
    <t xml:space="preserve">        Total Youth Ministry</t>
  </si>
  <si>
    <t xml:space="preserve">     Total Campus Management</t>
  </si>
  <si>
    <t xml:space="preserve">     Total Worship and Music</t>
  </si>
  <si>
    <t xml:space="preserve">               5201 -  Bibles</t>
  </si>
  <si>
    <t xml:space="preserve">               5331 - Hosting</t>
  </si>
  <si>
    <t xml:space="preserve">               5725 - CEDEPCA</t>
  </si>
  <si>
    <t xml:space="preserve">               6145 - Postage</t>
  </si>
  <si>
    <t xml:space="preserve">               5328 - Engaging</t>
  </si>
  <si>
    <t xml:space="preserve">           Total Program Staff</t>
  </si>
  <si>
    <t xml:space="preserve">           Total Support Staff</t>
  </si>
  <si>
    <t xml:space="preserve">        Total Stephen Ministry</t>
  </si>
  <si>
    <t xml:space="preserve">               5135 - Licensing</t>
  </si>
  <si>
    <t xml:space="preserve">               6135 - Insurance</t>
  </si>
  <si>
    <t xml:space="preserve">               6155 - Telephone</t>
  </si>
  <si>
    <t xml:space="preserve">           Total Pastoral Staff</t>
  </si>
  <si>
    <t xml:space="preserve">               5115 - Clinicians</t>
  </si>
  <si>
    <t xml:space="preserve">               5326 - Connecting</t>
  </si>
  <si>
    <t xml:space="preserve">               5329 - Newsletter</t>
  </si>
  <si>
    <t xml:space="preserve">               5785 - Presbytery</t>
  </si>
  <si>
    <t xml:space="preserve">               6041 - Bookkeeper</t>
  </si>
  <si>
    <t xml:space="preserve">               6149 - Stationery</t>
  </si>
  <si>
    <t xml:space="preserve">               6215 - Fire Alarm</t>
  </si>
  <si>
    <t xml:space="preserve">               6245 - Util - Gas</t>
  </si>
  <si>
    <t xml:space="preserve">               5195 - Praise Band</t>
  </si>
  <si>
    <t xml:space="preserve">               6150 - Stewardship</t>
  </si>
  <si>
    <t xml:space="preserve">              Total Head of Staff</t>
  </si>
  <si>
    <t xml:space="preserve">        Total Children's Ministry</t>
  </si>
  <si>
    <t xml:space="preserve">               4140 - Other Income</t>
  </si>
  <si>
    <t xml:space="preserve">               5170 - Organ Tuning</t>
  </si>
  <si>
    <t xml:space="preserve">               5175 - Piano Tuning</t>
  </si>
  <si>
    <t xml:space="preserve">               5254 - Youth Bibles</t>
  </si>
  <si>
    <t xml:space="preserve">               5262 - Young Adults</t>
  </si>
  <si>
    <t xml:space="preserve">               5282 - Ad. Supplies</t>
  </si>
  <si>
    <t xml:space="preserve">               5509 - Prayer Chain</t>
  </si>
  <si>
    <t xml:space="preserve">               5730 - Camp Cho Yeh</t>
  </si>
  <si>
    <t xml:space="preserve">               6021 - Office Temp.</t>
  </si>
  <si>
    <t xml:space="preserve">               6110 - Bank Charges</t>
  </si>
  <si>
    <t xml:space="preserve">               6250 - Util - Trash</t>
  </si>
  <si>
    <t xml:space="preserve">               6255 - Util - Water</t>
  </si>
  <si>
    <t xml:space="preserve">           Total General Personnel</t>
  </si>
  <si>
    <t xml:space="preserve">     Total Contributions &amp; Revenue</t>
  </si>
  <si>
    <t xml:space="preserve">               5255 - Youth Mission</t>
  </si>
  <si>
    <t xml:space="preserve">               6020 - Ch. Secretary</t>
  </si>
  <si>
    <t xml:space="preserve">               6055 - Nursery Staff</t>
  </si>
  <si>
    <t xml:space="preserve">               6060 - Payroll Taxes</t>
  </si>
  <si>
    <t xml:space="preserve">     Total Administration/Personnel</t>
  </si>
  <si>
    <t xml:space="preserve">               5150 - Music Software</t>
  </si>
  <si>
    <t xml:space="preserve">               5225 - Ch. Curriculum</t>
  </si>
  <si>
    <t xml:space="preserve">               5280 - Ad. Curriculum</t>
  </si>
  <si>
    <t xml:space="preserve">               5736 - Family Promise</t>
  </si>
  <si>
    <t xml:space="preserve">               5975 - Auto Allowance</t>
  </si>
  <si>
    <t xml:space="preserve">               6220 - Paper Supplies</t>
  </si>
  <si>
    <t xml:space="preserve">              Total Associate Pastor</t>
  </si>
  <si>
    <t xml:space="preserve">               4135 - Interest Income</t>
  </si>
  <si>
    <t xml:space="preserve">               5160 - Music - Strings</t>
  </si>
  <si>
    <t xml:space="preserve">               5200 - Adult Education</t>
  </si>
  <si>
    <t xml:space="preserve">               5220 -  Music Ministry</t>
  </si>
  <si>
    <t xml:space="preserve">               5505 - Deacon Supplies</t>
  </si>
  <si>
    <t xml:space="preserve">               5510 - Deacon Training</t>
  </si>
  <si>
    <t xml:space="preserve">               5755 - Meals on Wheels</t>
  </si>
  <si>
    <t xml:space="preserve">               5795 - Seafarer Center</t>
  </si>
  <si>
    <t xml:space="preserve">               6140 - Office Supplies</t>
  </si>
  <si>
    <t xml:space="preserve">               5155 - Music - Recorder</t>
  </si>
  <si>
    <t xml:space="preserve">               5184 - Video Liscensing</t>
  </si>
  <si>
    <t xml:space="preserve">               5265 - Youth Curriculum</t>
  </si>
  <si>
    <t xml:space="preserve">               5266 - College Ministry</t>
  </si>
  <si>
    <t xml:space="preserve">               5271 - Jr. Mission Trip</t>
  </si>
  <si>
    <t xml:space="preserve">               5288 - Internet Website</t>
  </si>
  <si>
    <t xml:space="preserve">               5289 - Women's Ministry</t>
  </si>
  <si>
    <t xml:space="preserve">               5530 - Stephen Ministry</t>
  </si>
  <si>
    <t xml:space="preserve">               6131 - Payroll expenses</t>
  </si>
  <si>
    <t xml:space="preserve">               6136 - Interest Expense</t>
  </si>
  <si>
    <t xml:space="preserve">               6230 - Lawn Maintenance</t>
  </si>
  <si>
    <t xml:space="preserve">               4100 - Support - Pledged</t>
  </si>
  <si>
    <t xml:space="preserve">               5145 - Music - Handbells</t>
  </si>
  <si>
    <t xml:space="preserve">               5165 - Organ Maintenance</t>
  </si>
  <si>
    <t xml:space="preserve">               5209 - Background Checks</t>
  </si>
  <si>
    <t xml:space="preserve">               5258 - Youth CE Supplies</t>
  </si>
  <si>
    <t xml:space="preserve">               5320 - Fellowship Events</t>
  </si>
  <si>
    <t xml:space="preserve">               5925 - Sr Pastor Housing</t>
  </si>
  <si>
    <t xml:space="preserve">               6120 - Computer Expenses</t>
  </si>
  <si>
    <t xml:space="preserve">               6285 - Roof Loan Payback</t>
  </si>
  <si>
    <t xml:space="preserve">               5147 - Music-Instrumental</t>
  </si>
  <si>
    <t xml:space="preserve">               5274 - Confirmation Class</t>
  </si>
  <si>
    <t xml:space="preserve">               5946 - Annual Cash Salary</t>
  </si>
  <si>
    <t xml:space="preserve">               6210 - Custodial Supplies</t>
  </si>
  <si>
    <t xml:space="preserve">               6240 - Util - Electricity</t>
  </si>
  <si>
    <t xml:space="preserve">               6290 - Mortgage Principal</t>
  </si>
  <si>
    <t xml:space="preserve">               5208 - Children's Workshop</t>
  </si>
  <si>
    <t xml:space="preserve">               5270 - Sr. Hi Mission Trip</t>
  </si>
  <si>
    <t xml:space="preserve">               5506 - Deacon Care Baskets</t>
  </si>
  <si>
    <t xml:space="preserve">               5515 - Memorial Receptions</t>
  </si>
  <si>
    <t xml:space="preserve">               5971 - Housing and Utility</t>
  </si>
  <si>
    <t xml:space="preserve">               6045 - Janitorial Services</t>
  </si>
  <si>
    <t xml:space="preserve">               6115 - Interest - Mortgage</t>
  </si>
  <si>
    <t xml:space="preserve">               4110 - Support - Prior Year</t>
  </si>
  <si>
    <t xml:space="preserve">               4115 - Loose Plate Offering</t>
  </si>
  <si>
    <t xml:space="preserve">               5111 - Audio-Visual Upgrade</t>
  </si>
  <si>
    <t xml:space="preserve">               5130 - Handbell Repair/Pads</t>
  </si>
  <si>
    <t xml:space="preserve">               5140 - Music - Choirs/Voice</t>
  </si>
  <si>
    <t xml:space="preserve">               5205 - Children's  Supplies</t>
  </si>
  <si>
    <t xml:space="preserve">               5245 - Library, Books, &amp; AV</t>
  </si>
  <si>
    <t xml:space="preserve">               5257 - Youth Special Events</t>
  </si>
  <si>
    <t xml:space="preserve">               5272 - Sr. High Conferences</t>
  </si>
  <si>
    <t xml:space="preserve">               5273 - Jr. High Conferences</t>
  </si>
  <si>
    <t xml:space="preserve">               5735 - Community Assistance</t>
  </si>
  <si>
    <t xml:space="preserve">               5740 - Habitat for Humanity</t>
  </si>
  <si>
    <t xml:space="preserve">               4105 - Support - Non-pledged</t>
  </si>
  <si>
    <t xml:space="preserve">               5120 - Clinicians -Handbells</t>
  </si>
  <si>
    <t xml:space="preserve">               5125 - Clinicians - Recorder</t>
  </si>
  <si>
    <t xml:space="preserve">               5260 - Vacation Bible School</t>
  </si>
  <si>
    <t xml:space="preserve">               5268 - Brochures and Banners</t>
  </si>
  <si>
    <t xml:space="preserve">               5332 - Newspaper Advertising</t>
  </si>
  <si>
    <t xml:space="preserve">               5782 - Presb. Service Center</t>
  </si>
  <si>
    <t xml:space="preserve">               5910 - Sr Pastor Pension/Ins</t>
  </si>
  <si>
    <t xml:space="preserve">               5950 - Study Leave Allowance</t>
  </si>
  <si>
    <t xml:space="preserve">               6035 - Organist Compensation</t>
  </si>
  <si>
    <t xml:space="preserve">               6109 - Presbytery per capita</t>
  </si>
  <si>
    <t xml:space="preserve">               6125 - Equipment Maintenance</t>
  </si>
  <si>
    <t xml:space="preserve">               6165 - Copier Maint/Expenses</t>
  </si>
  <si>
    <t xml:space="preserve">               5240 - Program Staff Training</t>
  </si>
  <si>
    <t xml:space="preserve">               5720 - Bay Area Turning Point</t>
  </si>
  <si>
    <t xml:space="preserve">               5749 - Institute for Civility</t>
  </si>
  <si>
    <t xml:space="preserve">               5780 - Presb. Children's Home</t>
  </si>
  <si>
    <t xml:space="preserve">               5900 - Sr Pastor Compensation</t>
  </si>
  <si>
    <t xml:space="preserve">               5955 - Board of  Pension Dues</t>
  </si>
  <si>
    <t xml:space="preserve">               5960 - Med Supplement Voucher</t>
  </si>
  <si>
    <t xml:space="preserve">               6025 - Music Director Compens</t>
  </si>
  <si>
    <t xml:space="preserve">               6040 - Subst Organist Compens</t>
  </si>
  <si>
    <t xml:space="preserve">               6080 - Support Staff Training</t>
  </si>
  <si>
    <t xml:space="preserve">               5250 - Children Special Events</t>
  </si>
  <si>
    <t xml:space="preserve">               5511 - Liturgical Enhancements</t>
  </si>
  <si>
    <t xml:space="preserve">               5743 - Houston Campus Ministry</t>
  </si>
  <si>
    <t xml:space="preserve">               5920 - Sr Pastor Discretionary</t>
  </si>
  <si>
    <t xml:space="preserve">               5930 - Sr Pastor Car Allowance</t>
  </si>
  <si>
    <t xml:space="preserve">               6225 - Repairs and Maintenance</t>
  </si>
  <si>
    <t xml:space="preserve">               5109 - Audio-Visual Maintenance</t>
  </si>
  <si>
    <t xml:space="preserve">               5180 - Professional Memberships</t>
  </si>
  <si>
    <t xml:space="preserve">               5185 - Worship Supplies-General</t>
  </si>
  <si>
    <t xml:space="preserve">               5190 - Worship Supply-Communion</t>
  </si>
  <si>
    <t xml:space="preserve">               5269 -  Library/AV - All Nuture</t>
  </si>
  <si>
    <t xml:space="preserve">               6130 - General &amp; Administrative</t>
  </si>
  <si>
    <t xml:space="preserve">               5182 - Special Service Musicians</t>
  </si>
  <si>
    <t xml:space="preserve">               5790 - Samaritan Counseling Cntr</t>
  </si>
  <si>
    <t xml:space="preserve">               5905 - Sr Pastor Continuing Educ</t>
  </si>
  <si>
    <t xml:space="preserve">               5915 - Sr Pastor Profess Expense</t>
  </si>
  <si>
    <t xml:space="preserve">               5943 - Sr Pastor Moving Expenses</t>
  </si>
  <si>
    <t xml:space="preserve">               6024 - Assoc. Music Dir. Compens</t>
  </si>
  <si>
    <t xml:space="preserve">               5710 - Mission Co-Workers in Peru</t>
  </si>
  <si>
    <t xml:space="preserve">               5941 - Sr Pastor Soc. Sec. Suppl.</t>
  </si>
  <si>
    <t xml:space="preserve">               5965 - Assoc Pastor Discretionary</t>
  </si>
  <si>
    <t xml:space="preserve">               6008 - Youth Ministry Coordinator</t>
  </si>
  <si>
    <t xml:space="preserve">               4501 - Interest Income - Bldg Fund</t>
  </si>
  <si>
    <t xml:space="preserve">               5110 - Music Volunteer Development</t>
  </si>
  <si>
    <t xml:space="preserve">               5286 - Adult Leadership Develoment</t>
  </si>
  <si>
    <t xml:space="preserve">               6295 - Capital Improvement Reserve</t>
  </si>
  <si>
    <t xml:space="preserve">               5256 - Youth Leadership Development</t>
  </si>
  <si>
    <t xml:space="preserve">               6030 - Subst Music Director Compens</t>
  </si>
  <si>
    <t xml:space="preserve">               5248 - Parenting classes &amp; Workshops</t>
  </si>
  <si>
    <t xml:space="preserve">               5940 - Sr Pastor Cell Phone Allowance</t>
  </si>
  <si>
    <t xml:space="preserve">               6160 - Telephone - Cellular Allowance</t>
  </si>
  <si>
    <t xml:space="preserve">               5179 - Professional Development -Music</t>
  </si>
  <si>
    <t xml:space="preserve">               6016 - Director of Children's Ministry</t>
  </si>
  <si>
    <t xml:space="preserve">               5300 - Kitchen  and Fellowship Supplies</t>
  </si>
  <si>
    <t xml:space="preserve">               5525 - Pastoral Care Discretionary Fund</t>
  </si>
  <si>
    <t xml:space="preserve">               6062 - Director of Children's Contin Ed</t>
  </si>
  <si>
    <t xml:space="preserve">               5801 - Vellore Christian Medical College</t>
  </si>
  <si>
    <t>Webster Presbyterian Church 2016 Budget</t>
  </si>
  <si>
    <t xml:space="preserve">                xxxx -  4 Choir Support Scholarships</t>
  </si>
  <si>
    <t xml:space="preserve">              xxxx - AV Support Scholarships</t>
  </si>
  <si>
    <t xml:space="preserve">              xxxx -  Honoraia 2 Pastors</t>
  </si>
  <si>
    <t xml:space="preserve">               xxxx - Powerful Tools Ministry</t>
  </si>
  <si>
    <t>Total Income</t>
  </si>
  <si>
    <t>2015 Actual</t>
  </si>
  <si>
    <t>Office/Admin</t>
  </si>
  <si>
    <t>Personnel</t>
  </si>
  <si>
    <t xml:space="preserve">Campus </t>
  </si>
  <si>
    <t>Care</t>
  </si>
  <si>
    <t>Fellowship</t>
  </si>
  <si>
    <t>Mission</t>
  </si>
  <si>
    <t>Welcome</t>
  </si>
  <si>
    <t>Worship &amp; Music</t>
  </si>
  <si>
    <t>Nurture</t>
  </si>
  <si>
    <t>Communications</t>
  </si>
  <si>
    <t xml:space="preserve">               xxxx - New Family Coordinator</t>
  </si>
  <si>
    <t xml:space="preserve">Change 2015A - 2016 </t>
  </si>
  <si>
    <t>Finance Team Recommend</t>
  </si>
  <si>
    <t>Finance</t>
  </si>
  <si>
    <t xml:space="preserve">fixed = </t>
  </si>
  <si>
    <t xml:space="preserve">Non fixed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</si>
</sst>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##,###,##0.00"/>
    <numFmt numFmtId="165" formatCode="&quot;$&quot;#,##0.00"/>
  </numFmts>
  <fonts count="7">
    <font>
      <sz val="10"/>
      <name val="Arial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164" fontId="1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49" fontId="1" fillId="0" borderId="1" xfId="0" applyNumberFormat="1" applyFont="1" applyFill="1" applyBorder="1" applyAlignment="1" applyProtection="1"/>
    <xf numFmtId="164" fontId="1" fillId="0" borderId="1" xfId="0" applyNumberFormat="1" applyFont="1" applyFill="1" applyBorder="1" applyAlignment="1" applyProtection="1"/>
    <xf numFmtId="49" fontId="1" fillId="2" borderId="1" xfId="0" applyNumberFormat="1" applyFont="1" applyFill="1" applyBorder="1" applyAlignment="1" applyProtection="1"/>
    <xf numFmtId="164" fontId="1" fillId="2" borderId="1" xfId="0" applyNumberFormat="1" applyFont="1" applyFill="1" applyBorder="1" applyAlignment="1" applyProtection="1"/>
    <xf numFmtId="44" fontId="1" fillId="0" borderId="1" xfId="0" applyNumberFormat="1" applyFont="1" applyFill="1" applyBorder="1" applyAlignment="1" applyProtection="1"/>
    <xf numFmtId="164" fontId="3" fillId="0" borderId="0" xfId="0" applyNumberFormat="1" applyFont="1" applyFill="1" applyBorder="1" applyAlignment="1" applyProtection="1"/>
    <xf numFmtId="165" fontId="3" fillId="0" borderId="1" xfId="0" applyNumberFormat="1" applyFont="1" applyFill="1" applyBorder="1" applyAlignment="1" applyProtection="1"/>
    <xf numFmtId="164" fontId="3" fillId="0" borderId="1" xfId="0" applyNumberFormat="1" applyFont="1" applyFill="1" applyBorder="1" applyAlignment="1" applyProtection="1"/>
    <xf numFmtId="165" fontId="0" fillId="0" borderId="0" xfId="0" applyNumberFormat="1"/>
    <xf numFmtId="165" fontId="5" fillId="0" borderId="1" xfId="0" applyNumberFormat="1" applyFont="1" applyBorder="1"/>
    <xf numFmtId="0" fontId="6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5" fillId="0" borderId="1" xfId="0" applyFont="1" applyBorder="1"/>
    <xf numFmtId="165" fontId="5" fillId="0" borderId="1" xfId="0" applyNumberFormat="1" applyFont="1" applyFill="1" applyBorder="1"/>
    <xf numFmtId="165" fontId="5" fillId="2" borderId="1" xfId="0" applyNumberFormat="1" applyFont="1" applyFill="1" applyBorder="1"/>
    <xf numFmtId="0" fontId="5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2016 WPC Budget</a:t>
            </a:r>
          </a:p>
        </c:rich>
      </c:tx>
      <c:layout>
        <c:manualLayout>
          <c:xMode val="edge"/>
          <c:yMode val="edge"/>
          <c:x val="0.70177196049580759"/>
          <c:y val="0.883881325559767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0"/>
              <c:layout>
                <c:manualLayout>
                  <c:x val="0.24123375675243319"/>
                  <c:y val="5.00449213759784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3997348545640811E-2"/>
                  <c:y val="-0.1602504386283997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9757223808259969E-2"/>
                  <c:y val="0.150434116089471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1491074758155444E-2"/>
                  <c:y val="0.2177517013913083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7.2609392911150691E-2"/>
                  <c:y val="8.2629132417768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6.0507827425958914E-2"/>
                  <c:y val="-3.755869655353129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4203130970383561E-2"/>
                  <c:y val="-0.1001565241427499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4304486005403919E-2"/>
                  <c:y val="-0.1577465255248310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7.4702043176728378E-2"/>
                  <c:y val="-0.1026604372463186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9.8292162074642642E-2"/>
                  <c:y val="-5.75900013820811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0.11971024395462913"/>
                  <c:y val="-3.00468724595266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'Pie Chart'!$A$1:$A$11</c:f>
              <c:strCache>
                <c:ptCount val="11"/>
                <c:pt idx="0">
                  <c:v>Office/Admin</c:v>
                </c:pt>
                <c:pt idx="1">
                  <c:v>Personnel</c:v>
                </c:pt>
                <c:pt idx="2">
                  <c:v>Campus </c:v>
                </c:pt>
                <c:pt idx="3">
                  <c:v>Care</c:v>
                </c:pt>
                <c:pt idx="4">
                  <c:v>Communications</c:v>
                </c:pt>
                <c:pt idx="5">
                  <c:v>Fellowship</c:v>
                </c:pt>
                <c:pt idx="6">
                  <c:v>Mission</c:v>
                </c:pt>
                <c:pt idx="7">
                  <c:v>Nurture</c:v>
                </c:pt>
                <c:pt idx="8">
                  <c:v>Finance</c:v>
                </c:pt>
                <c:pt idx="9">
                  <c:v>Welcome</c:v>
                </c:pt>
                <c:pt idx="10">
                  <c:v>Worship &amp; Music</c:v>
                </c:pt>
              </c:strCache>
            </c:strRef>
          </c:cat>
          <c:val>
            <c:numRef>
              <c:f>'Pie Chart'!$B$1:$B$11</c:f>
              <c:numCache>
                <c:formatCode>"$"#,##0.00</c:formatCode>
                <c:ptCount val="11"/>
                <c:pt idx="0">
                  <c:v>27600</c:v>
                </c:pt>
                <c:pt idx="1">
                  <c:v>372560.66666666669</c:v>
                </c:pt>
                <c:pt idx="2">
                  <c:v>84500</c:v>
                </c:pt>
                <c:pt idx="3">
                  <c:v>700</c:v>
                </c:pt>
                <c:pt idx="4">
                  <c:v>2360</c:v>
                </c:pt>
                <c:pt idx="5">
                  <c:v>1500</c:v>
                </c:pt>
                <c:pt idx="6">
                  <c:v>26000</c:v>
                </c:pt>
                <c:pt idx="7">
                  <c:v>10472.5</c:v>
                </c:pt>
                <c:pt idx="8">
                  <c:v>124233</c:v>
                </c:pt>
                <c:pt idx="9">
                  <c:v>500</c:v>
                </c:pt>
                <c:pt idx="10">
                  <c:v>10225</c:v>
                </c:pt>
              </c:numCache>
            </c:numRef>
          </c:val>
        </c:ser>
        <c:ser>
          <c:idx val="1"/>
          <c:order val="1"/>
          <c:tx>
            <c:strRef>
              <c:f>'Pie Chart'!$A$1:$A$11</c:f>
              <c:strCache>
                <c:ptCount val="11"/>
                <c:pt idx="0">
                  <c:v>Office/Admin</c:v>
                </c:pt>
                <c:pt idx="1">
                  <c:v>Personnel</c:v>
                </c:pt>
                <c:pt idx="2">
                  <c:v>Campus </c:v>
                </c:pt>
                <c:pt idx="3">
                  <c:v>Care</c:v>
                </c:pt>
                <c:pt idx="4">
                  <c:v>Communications</c:v>
                </c:pt>
                <c:pt idx="5">
                  <c:v>Fellowship</c:v>
                </c:pt>
                <c:pt idx="6">
                  <c:v>Mission</c:v>
                </c:pt>
                <c:pt idx="7">
                  <c:v>Nurture</c:v>
                </c:pt>
                <c:pt idx="8">
                  <c:v>Finance</c:v>
                </c:pt>
                <c:pt idx="9">
                  <c:v>Welcome</c:v>
                </c:pt>
                <c:pt idx="10">
                  <c:v>Worship &amp; Music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'Pie Chart'!$A$1:$A$11</c:f>
              <c:strCache>
                <c:ptCount val="11"/>
                <c:pt idx="0">
                  <c:v>Office/Admin</c:v>
                </c:pt>
                <c:pt idx="1">
                  <c:v>Personnel</c:v>
                </c:pt>
                <c:pt idx="2">
                  <c:v>Campus </c:v>
                </c:pt>
                <c:pt idx="3">
                  <c:v>Care</c:v>
                </c:pt>
                <c:pt idx="4">
                  <c:v>Communications</c:v>
                </c:pt>
                <c:pt idx="5">
                  <c:v>Fellowship</c:v>
                </c:pt>
                <c:pt idx="6">
                  <c:v>Mission</c:v>
                </c:pt>
                <c:pt idx="7">
                  <c:v>Nurture</c:v>
                </c:pt>
                <c:pt idx="8">
                  <c:v>Finance</c:v>
                </c:pt>
                <c:pt idx="9">
                  <c:v>Welcome</c:v>
                </c:pt>
                <c:pt idx="10">
                  <c:v>Worship &amp; Music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226219</xdr:colOff>
      <xdr:row>0</xdr:row>
      <xdr:rowOff>83344</xdr:rowOff>
    </xdr:from>
    <xdr:to>
      <xdr:col>16</xdr:col>
      <xdr:colOff>71437</xdr:colOff>
      <xdr:row>32</xdr:row>
      <xdr:rowOff>130969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9"/>
  <sheetViews>
    <sheetView tabSelected="1" topLeftCell="A43" workbookViewId="0">
      <selection activeCell="D178" sqref="D178"/>
    </sheetView>
  </sheetViews>
  <sheetFormatPr defaultRowHeight="15"/>
  <cols>
    <col min="1" max="1" width="45.28515625" style="2" customWidth="1"/>
    <col min="2" max="2" width="19.42578125" style="1" customWidth="1"/>
    <col min="3" max="3" width="23.7109375" style="1" customWidth="1"/>
    <col min="4" max="4" width="25" style="1" customWidth="1"/>
    <col min="5" max="5" width="18.7109375" style="20" customWidth="1"/>
  </cols>
  <sheetData>
    <row r="1" spans="1:5" s="3" customFormat="1">
      <c r="A1" s="3" t="s">
        <v>220</v>
      </c>
      <c r="E1" s="15"/>
    </row>
    <row r="2" spans="1:5" s="3" customFormat="1">
      <c r="E2" s="15"/>
    </row>
    <row r="3" spans="1:5" s="3" customFormat="1">
      <c r="E3" s="15"/>
    </row>
    <row r="4" spans="1:5" s="3" customFormat="1">
      <c r="A4" s="4" t="s">
        <v>30</v>
      </c>
      <c r="B4" s="4" t="s">
        <v>20</v>
      </c>
      <c r="C4" s="4" t="s">
        <v>226</v>
      </c>
      <c r="D4" s="4" t="s">
        <v>239</v>
      </c>
      <c r="E4" s="16" t="s">
        <v>238</v>
      </c>
    </row>
    <row r="5" spans="1:5">
      <c r="A5" s="5" t="s">
        <v>2</v>
      </c>
      <c r="B5" s="6"/>
      <c r="C5" s="6"/>
      <c r="D5" s="6"/>
      <c r="E5" s="17"/>
    </row>
    <row r="6" spans="1:5">
      <c r="A6" s="5" t="s">
        <v>46</v>
      </c>
      <c r="B6" s="6"/>
      <c r="C6" s="6"/>
      <c r="D6" s="6"/>
      <c r="E6" s="17"/>
    </row>
    <row r="7" spans="1:5">
      <c r="A7" s="5" t="s">
        <v>22</v>
      </c>
      <c r="B7" s="6"/>
      <c r="C7" s="6"/>
      <c r="D7" s="6"/>
      <c r="E7" s="17"/>
    </row>
    <row r="8" spans="1:5">
      <c r="A8" s="5" t="s">
        <v>126</v>
      </c>
      <c r="B8" s="6">
        <v>686999</v>
      </c>
      <c r="C8" s="6">
        <v>561715.81000000006</v>
      </c>
      <c r="D8" s="6">
        <v>548528</v>
      </c>
      <c r="E8" s="17"/>
    </row>
    <row r="9" spans="1:5">
      <c r="A9" s="5" t="s">
        <v>160</v>
      </c>
      <c r="B9" s="6">
        <v>0</v>
      </c>
      <c r="C9" s="6">
        <v>96083.21</v>
      </c>
      <c r="D9" s="6">
        <v>111123.17</v>
      </c>
      <c r="E9" s="17"/>
    </row>
    <row r="10" spans="1:5">
      <c r="A10" s="5" t="s">
        <v>148</v>
      </c>
      <c r="B10" s="6">
        <v>13000</v>
      </c>
      <c r="C10" s="6">
        <v>13000</v>
      </c>
      <c r="D10" s="6"/>
      <c r="E10" s="17"/>
    </row>
    <row r="11" spans="1:5">
      <c r="A11" s="5" t="s">
        <v>149</v>
      </c>
      <c r="B11" s="6">
        <v>0</v>
      </c>
      <c r="C11" s="6">
        <v>969.51</v>
      </c>
      <c r="D11" s="6">
        <v>1000</v>
      </c>
      <c r="E11" s="17"/>
    </row>
    <row r="12" spans="1:5">
      <c r="A12" s="5" t="s">
        <v>47</v>
      </c>
      <c r="B12" s="6">
        <v>699999</v>
      </c>
      <c r="C12" s="6">
        <f>SUM(C8:C11)</f>
        <v>671768.53</v>
      </c>
      <c r="D12" s="6">
        <f>SUM(D8:D11)</f>
        <v>660651.17000000004</v>
      </c>
      <c r="E12" s="17"/>
    </row>
    <row r="13" spans="1:5">
      <c r="A13" s="5" t="s">
        <v>23</v>
      </c>
      <c r="B13" s="6"/>
      <c r="C13" s="6"/>
      <c r="D13" s="6"/>
      <c r="E13" s="17"/>
    </row>
    <row r="14" spans="1:5">
      <c r="A14" s="5" t="s">
        <v>106</v>
      </c>
      <c r="B14" s="6">
        <v>226</v>
      </c>
      <c r="C14" s="6"/>
      <c r="D14" s="6"/>
      <c r="E14" s="17"/>
    </row>
    <row r="15" spans="1:5">
      <c r="A15" s="5" t="s">
        <v>80</v>
      </c>
      <c r="B15" s="6">
        <v>3000</v>
      </c>
      <c r="C15" s="6">
        <v>100</v>
      </c>
      <c r="D15" s="6"/>
      <c r="E15" s="17"/>
    </row>
    <row r="16" spans="1:5">
      <c r="A16" s="5" t="s">
        <v>205</v>
      </c>
      <c r="B16" s="6">
        <v>0</v>
      </c>
      <c r="C16" s="6">
        <v>0</v>
      </c>
      <c r="D16" s="6"/>
      <c r="E16" s="17"/>
    </row>
    <row r="17" spans="1:5">
      <c r="A17" s="5" t="s">
        <v>48</v>
      </c>
      <c r="B17" s="6">
        <v>3226</v>
      </c>
      <c r="C17" s="6">
        <f>SUM(C15:C16)</f>
        <v>100</v>
      </c>
      <c r="D17" s="6"/>
      <c r="E17" s="17"/>
    </row>
    <row r="18" spans="1:5">
      <c r="A18" s="5" t="s">
        <v>93</v>
      </c>
      <c r="B18" s="6">
        <v>703225</v>
      </c>
      <c r="C18" s="6"/>
      <c r="D18" s="6"/>
      <c r="E18" s="17"/>
    </row>
    <row r="19" spans="1:5">
      <c r="A19" s="5" t="s">
        <v>16</v>
      </c>
      <c r="B19" s="6">
        <v>703225</v>
      </c>
      <c r="C19" s="6">
        <f>C12+C17</f>
        <v>671868.53</v>
      </c>
      <c r="D19" s="6">
        <f>D12+D17</f>
        <v>660651.17000000004</v>
      </c>
      <c r="E19" s="14">
        <f>D19-C19</f>
        <v>-11217.359999999986</v>
      </c>
    </row>
    <row r="20" spans="1:5">
      <c r="A20" s="5" t="s">
        <v>1</v>
      </c>
      <c r="B20" s="6"/>
      <c r="C20" s="6"/>
      <c r="D20" s="6"/>
      <c r="E20" s="17"/>
    </row>
    <row r="21" spans="1:5">
      <c r="A21" s="5" t="s">
        <v>49</v>
      </c>
      <c r="B21" s="6"/>
      <c r="C21" s="6"/>
      <c r="D21" s="6"/>
      <c r="E21" s="17"/>
    </row>
    <row r="22" spans="1:5">
      <c r="A22" s="5" t="s">
        <v>7</v>
      </c>
      <c r="B22" s="6"/>
      <c r="C22" s="6"/>
      <c r="D22" s="6"/>
      <c r="E22" s="17"/>
    </row>
    <row r="23" spans="1:5">
      <c r="A23" s="5" t="s">
        <v>133</v>
      </c>
      <c r="B23" s="6">
        <v>9440</v>
      </c>
      <c r="C23" s="11">
        <v>4786.7700000000004</v>
      </c>
      <c r="D23" s="6">
        <v>5000</v>
      </c>
      <c r="E23" s="17"/>
    </row>
    <row r="24" spans="1:5">
      <c r="A24" s="5" t="s">
        <v>171</v>
      </c>
      <c r="B24" s="6">
        <v>0</v>
      </c>
      <c r="C24" s="11">
        <v>0</v>
      </c>
      <c r="D24" s="6">
        <v>0</v>
      </c>
      <c r="E24" s="17"/>
    </row>
    <row r="25" spans="1:5">
      <c r="A25" s="5" t="s">
        <v>194</v>
      </c>
      <c r="B25" s="6">
        <v>2328.88</v>
      </c>
      <c r="C25" s="11">
        <v>1155.43</v>
      </c>
      <c r="D25" s="6">
        <v>1200</v>
      </c>
      <c r="E25" s="17"/>
    </row>
    <row r="26" spans="1:5">
      <c r="A26" s="5" t="s">
        <v>124</v>
      </c>
      <c r="B26" s="6">
        <v>0</v>
      </c>
      <c r="C26" s="11">
        <v>0</v>
      </c>
      <c r="D26" s="6">
        <v>0</v>
      </c>
      <c r="E26" s="17"/>
    </row>
    <row r="27" spans="1:5">
      <c r="A27" s="5" t="s">
        <v>114</v>
      </c>
      <c r="B27" s="6">
        <v>3870.84</v>
      </c>
      <c r="C27" s="11">
        <v>4397.28</v>
      </c>
      <c r="D27" s="6">
        <v>4400</v>
      </c>
      <c r="E27" s="17"/>
    </row>
    <row r="28" spans="1:5">
      <c r="A28" s="5" t="s">
        <v>59</v>
      </c>
      <c r="B28" s="6">
        <v>2088</v>
      </c>
      <c r="C28" s="11">
        <v>2984.9</v>
      </c>
      <c r="D28" s="6">
        <v>3000</v>
      </c>
      <c r="E28" s="17"/>
    </row>
    <row r="29" spans="1:5">
      <c r="A29" s="5" t="s">
        <v>73</v>
      </c>
      <c r="B29" s="6">
        <v>2413.36</v>
      </c>
      <c r="C29" s="11">
        <v>1582.85</v>
      </c>
      <c r="D29" s="6">
        <v>1600</v>
      </c>
      <c r="E29" s="17"/>
    </row>
    <row r="30" spans="1:5">
      <c r="A30" s="5" t="s">
        <v>66</v>
      </c>
      <c r="B30" s="6">
        <v>3362.92</v>
      </c>
      <c r="C30" s="11">
        <v>3401.92</v>
      </c>
      <c r="D30" s="6">
        <v>3400</v>
      </c>
      <c r="E30" s="17"/>
    </row>
    <row r="31" spans="1:5">
      <c r="A31" s="5" t="s">
        <v>172</v>
      </c>
      <c r="B31" s="6">
        <v>8025.72</v>
      </c>
      <c r="C31" s="11">
        <v>11387.27</v>
      </c>
      <c r="D31" s="6">
        <v>9000</v>
      </c>
      <c r="E31" s="17"/>
    </row>
    <row r="32" spans="1:5">
      <c r="A32" s="7" t="s">
        <v>24</v>
      </c>
      <c r="B32" s="8">
        <v>31529.72</v>
      </c>
      <c r="C32" s="8">
        <f>SUM(C23:C31)</f>
        <v>29696.420000000002</v>
      </c>
      <c r="D32" s="8">
        <f>SUM(D23:D31)</f>
        <v>27600</v>
      </c>
      <c r="E32" s="19">
        <f>D32-C32</f>
        <v>-2096.4200000000019</v>
      </c>
    </row>
    <row r="33" spans="1:5">
      <c r="A33" s="5" t="s">
        <v>13</v>
      </c>
      <c r="B33" s="6"/>
      <c r="C33" s="6"/>
      <c r="D33" s="6"/>
      <c r="E33" s="17"/>
    </row>
    <row r="34" spans="1:5">
      <c r="A34" s="5" t="s">
        <v>38</v>
      </c>
      <c r="B34" s="6"/>
      <c r="C34" s="6"/>
      <c r="D34" s="6"/>
      <c r="E34" s="17"/>
    </row>
    <row r="35" spans="1:5">
      <c r="A35" s="5" t="s">
        <v>42</v>
      </c>
      <c r="B35" s="6"/>
      <c r="C35" s="6"/>
      <c r="D35" s="6"/>
      <c r="E35" s="17"/>
    </row>
    <row r="36" spans="1:5">
      <c r="A36" s="5" t="s">
        <v>177</v>
      </c>
      <c r="B36" s="6">
        <v>52900</v>
      </c>
      <c r="C36" s="12">
        <v>55000</v>
      </c>
      <c r="D36" s="6">
        <v>60000</v>
      </c>
      <c r="E36" s="17"/>
    </row>
    <row r="37" spans="1:5">
      <c r="A37" s="5" t="s">
        <v>197</v>
      </c>
      <c r="B37" s="6">
        <v>1700</v>
      </c>
      <c r="C37" s="12">
        <v>1700</v>
      </c>
      <c r="D37" s="6">
        <v>1700</v>
      </c>
      <c r="E37" s="17"/>
    </row>
    <row r="38" spans="1:5">
      <c r="A38" s="5" t="s">
        <v>167</v>
      </c>
      <c r="B38" s="6">
        <v>31025</v>
      </c>
      <c r="C38" s="12">
        <v>29858.62</v>
      </c>
      <c r="D38" s="6">
        <v>31025</v>
      </c>
      <c r="E38" s="17"/>
    </row>
    <row r="39" spans="1:5">
      <c r="A39" s="5" t="s">
        <v>198</v>
      </c>
      <c r="B39" s="6">
        <v>1000</v>
      </c>
      <c r="C39" s="12">
        <v>614.08000000000004</v>
      </c>
      <c r="D39" s="6">
        <v>1000</v>
      </c>
      <c r="E39" s="17"/>
    </row>
    <row r="40" spans="1:5">
      <c r="A40" s="5" t="s">
        <v>186</v>
      </c>
      <c r="B40" s="6">
        <v>1000</v>
      </c>
      <c r="C40" s="12">
        <v>700.46</v>
      </c>
      <c r="D40" s="6">
        <v>1000</v>
      </c>
      <c r="E40" s="17"/>
    </row>
    <row r="41" spans="1:5">
      <c r="A41" s="5" t="s">
        <v>132</v>
      </c>
      <c r="B41" s="6">
        <v>25000</v>
      </c>
      <c r="C41" s="12">
        <v>22916.74</v>
      </c>
      <c r="D41" s="6">
        <v>25000</v>
      </c>
      <c r="E41" s="17"/>
    </row>
    <row r="42" spans="1:5">
      <c r="A42" s="5" t="s">
        <v>187</v>
      </c>
      <c r="B42" s="6">
        <v>4000</v>
      </c>
      <c r="C42" s="12">
        <v>4588.0200000000004</v>
      </c>
      <c r="D42" s="6">
        <v>4000</v>
      </c>
      <c r="E42" s="17"/>
    </row>
    <row r="43" spans="1:5">
      <c r="A43" s="5" t="s">
        <v>212</v>
      </c>
      <c r="B43" s="6">
        <v>1200</v>
      </c>
      <c r="C43" s="12">
        <v>1100</v>
      </c>
      <c r="D43" s="6">
        <v>1200</v>
      </c>
      <c r="E43" s="17"/>
    </row>
    <row r="44" spans="1:5">
      <c r="A44" s="5" t="s">
        <v>202</v>
      </c>
      <c r="B44" s="6">
        <v>6494</v>
      </c>
      <c r="C44" s="12">
        <v>5960.63</v>
      </c>
      <c r="D44" s="6">
        <v>6494</v>
      </c>
      <c r="E44" s="17"/>
    </row>
    <row r="45" spans="1:5">
      <c r="A45" s="5" t="s">
        <v>199</v>
      </c>
      <c r="B45" s="6">
        <v>20000</v>
      </c>
      <c r="C45" s="12">
        <v>20647</v>
      </c>
      <c r="D45" s="6"/>
      <c r="E45" s="17"/>
    </row>
    <row r="46" spans="1:5">
      <c r="A46" s="5" t="s">
        <v>78</v>
      </c>
      <c r="B46" s="6">
        <v>144319</v>
      </c>
      <c r="C46" s="6">
        <f>SUM(C36:C45)</f>
        <v>143085.55000000002</v>
      </c>
      <c r="D46" s="6">
        <f>SUM(D36:D45)</f>
        <v>131419</v>
      </c>
      <c r="E46" s="14">
        <f>D46-C46</f>
        <v>-11666.550000000017</v>
      </c>
    </row>
    <row r="47" spans="1:5">
      <c r="A47" s="5" t="s">
        <v>51</v>
      </c>
      <c r="B47" s="6"/>
      <c r="C47" s="6"/>
      <c r="D47" s="6"/>
      <c r="E47" s="17"/>
    </row>
    <row r="48" spans="1:5">
      <c r="A48" s="5" t="s">
        <v>137</v>
      </c>
      <c r="B48" s="6">
        <v>30000</v>
      </c>
      <c r="C48" s="12">
        <v>30458.26</v>
      </c>
      <c r="D48" s="6">
        <v>30000</v>
      </c>
      <c r="E48" s="17"/>
    </row>
    <row r="49" spans="1:5">
      <c r="A49" s="5" t="s">
        <v>168</v>
      </c>
      <c r="B49" s="6">
        <v>1700</v>
      </c>
      <c r="C49" s="12">
        <v>1700</v>
      </c>
      <c r="D49" s="6">
        <v>1700</v>
      </c>
      <c r="E49" s="17"/>
    </row>
    <row r="50" spans="1:5">
      <c r="A50" s="5" t="s">
        <v>178</v>
      </c>
      <c r="B50" s="6">
        <v>19005</v>
      </c>
      <c r="C50" s="12">
        <v>19005</v>
      </c>
      <c r="D50" s="6">
        <v>18375</v>
      </c>
      <c r="E50" s="17"/>
    </row>
    <row r="51" spans="1:5">
      <c r="A51" s="5" t="s">
        <v>179</v>
      </c>
      <c r="B51" s="6">
        <v>2500</v>
      </c>
      <c r="C51" s="12">
        <v>2500</v>
      </c>
      <c r="D51" s="6">
        <v>2500</v>
      </c>
      <c r="E51" s="17"/>
    </row>
    <row r="52" spans="1:5">
      <c r="A52" s="5" t="s">
        <v>203</v>
      </c>
      <c r="B52" s="6">
        <v>1000</v>
      </c>
      <c r="C52" s="12">
        <v>1080.46</v>
      </c>
      <c r="D52" s="6">
        <v>1000</v>
      </c>
      <c r="E52" s="17"/>
    </row>
    <row r="53" spans="1:5">
      <c r="A53" s="5" t="s">
        <v>145</v>
      </c>
      <c r="B53" s="6">
        <v>20000</v>
      </c>
      <c r="C53" s="12">
        <v>19999.919999999998</v>
      </c>
      <c r="D53" s="6">
        <v>20000</v>
      </c>
      <c r="E53" s="17"/>
    </row>
    <row r="54" spans="1:5">
      <c r="A54" s="5" t="s">
        <v>103</v>
      </c>
      <c r="B54" s="6">
        <v>7200</v>
      </c>
      <c r="C54" s="12">
        <v>8995.93</v>
      </c>
      <c r="D54" s="6">
        <v>7200</v>
      </c>
      <c r="E54" s="17"/>
    </row>
    <row r="55" spans="1:5">
      <c r="A55" s="5" t="s">
        <v>213</v>
      </c>
      <c r="B55" s="6">
        <v>1200</v>
      </c>
      <c r="C55" s="12">
        <v>1200</v>
      </c>
      <c r="D55" s="6">
        <v>1200</v>
      </c>
      <c r="E55" s="17"/>
    </row>
    <row r="56" spans="1:5">
      <c r="A56" s="5" t="s">
        <v>105</v>
      </c>
      <c r="B56" s="6">
        <v>82605</v>
      </c>
      <c r="C56" s="6">
        <f>SUM(C48:C55)</f>
        <v>84939.569999999978</v>
      </c>
      <c r="D56" s="6">
        <f>SUM(D48:D55)</f>
        <v>81975</v>
      </c>
      <c r="E56" s="14">
        <f>D56-C56</f>
        <v>-2964.5699999999779</v>
      </c>
    </row>
    <row r="57" spans="1:5">
      <c r="A57" s="5" t="s">
        <v>67</v>
      </c>
      <c r="B57" s="6">
        <v>226924</v>
      </c>
      <c r="C57" s="6">
        <f>C56+C46</f>
        <v>228025.12</v>
      </c>
      <c r="D57" s="6">
        <f>D56+D46</f>
        <v>213394</v>
      </c>
      <c r="E57" s="14">
        <f>D57-C57</f>
        <v>-14631.119999999995</v>
      </c>
    </row>
    <row r="58" spans="1:5">
      <c r="A58" s="5" t="s">
        <v>34</v>
      </c>
      <c r="B58" s="6"/>
      <c r="C58" s="6"/>
      <c r="D58" s="6"/>
      <c r="E58" s="17"/>
    </row>
    <row r="59" spans="1:5">
      <c r="A59" s="5" t="s">
        <v>214</v>
      </c>
      <c r="B59" s="6">
        <v>857.38</v>
      </c>
      <c r="C59" s="12">
        <v>824.03</v>
      </c>
      <c r="D59" s="6">
        <v>2000</v>
      </c>
      <c r="E59" s="17"/>
    </row>
    <row r="60" spans="1:5">
      <c r="A60" s="5" t="s">
        <v>190</v>
      </c>
      <c r="B60" s="6">
        <v>270</v>
      </c>
      <c r="C60" s="12">
        <v>411.32</v>
      </c>
      <c r="D60" s="6">
        <v>270</v>
      </c>
      <c r="E60" s="17"/>
    </row>
    <row r="61" spans="1:5">
      <c r="A61" s="5" t="s">
        <v>173</v>
      </c>
      <c r="B61" s="6">
        <v>0</v>
      </c>
      <c r="C61" s="12">
        <v>0</v>
      </c>
      <c r="D61" s="6">
        <v>0</v>
      </c>
      <c r="E61" s="17"/>
    </row>
    <row r="62" spans="1:5">
      <c r="A62" s="5" t="s">
        <v>209</v>
      </c>
      <c r="B62" s="6">
        <v>0</v>
      </c>
      <c r="C62" s="12">
        <v>0</v>
      </c>
      <c r="D62" s="6">
        <v>0</v>
      </c>
      <c r="E62" s="17"/>
    </row>
    <row r="63" spans="1:5">
      <c r="A63" s="5" t="s">
        <v>207</v>
      </c>
      <c r="B63" s="6">
        <v>0</v>
      </c>
      <c r="C63" s="12">
        <v>0</v>
      </c>
      <c r="D63" s="6">
        <v>0</v>
      </c>
      <c r="E63" s="17"/>
    </row>
    <row r="64" spans="1:5">
      <c r="A64" s="5" t="s">
        <v>204</v>
      </c>
      <c r="B64" s="6">
        <v>17160</v>
      </c>
      <c r="C64" s="12">
        <v>16221.56</v>
      </c>
      <c r="D64" s="6">
        <f>17160/12</f>
        <v>1430</v>
      </c>
      <c r="E64" s="17"/>
    </row>
    <row r="65" spans="1:5">
      <c r="A65" s="5" t="s">
        <v>215</v>
      </c>
      <c r="B65" s="6">
        <v>27700</v>
      </c>
      <c r="C65" s="12">
        <v>26385.26</v>
      </c>
      <c r="D65" s="6">
        <f>(27700/12)*2</f>
        <v>4616.666666666667</v>
      </c>
      <c r="E65" s="17"/>
    </row>
    <row r="66" spans="1:5">
      <c r="A66" s="5" t="s">
        <v>200</v>
      </c>
      <c r="B66" s="6">
        <v>16300</v>
      </c>
      <c r="C66" s="12">
        <v>16654.810000000001</v>
      </c>
      <c r="D66" s="6">
        <v>16300</v>
      </c>
      <c r="E66" s="17"/>
    </row>
    <row r="67" spans="1:5">
      <c r="A67" s="5" t="s">
        <v>180</v>
      </c>
      <c r="B67" s="6">
        <v>24900</v>
      </c>
      <c r="C67" s="12">
        <v>25358.04</v>
      </c>
      <c r="D67" s="6">
        <v>24900</v>
      </c>
      <c r="E67" s="17"/>
    </row>
    <row r="68" spans="1:5">
      <c r="A68" s="5" t="s">
        <v>210</v>
      </c>
      <c r="B68" s="6">
        <v>300</v>
      </c>
      <c r="C68" s="12">
        <v>0</v>
      </c>
      <c r="D68" s="6">
        <v>0</v>
      </c>
      <c r="E68" s="17"/>
    </row>
    <row r="69" spans="1:5">
      <c r="A69" s="5" t="s">
        <v>169</v>
      </c>
      <c r="B69" s="6">
        <v>19100</v>
      </c>
      <c r="C69" s="12">
        <v>19455.57</v>
      </c>
      <c r="D69" s="6">
        <v>19100</v>
      </c>
      <c r="E69" s="17"/>
    </row>
    <row r="70" spans="1:5">
      <c r="A70" s="5" t="s">
        <v>181</v>
      </c>
      <c r="B70" s="6">
        <v>150</v>
      </c>
      <c r="C70" s="12">
        <v>150</v>
      </c>
      <c r="D70" s="6">
        <v>150</v>
      </c>
      <c r="E70" s="17"/>
    </row>
    <row r="71" spans="1:5">
      <c r="A71" s="5" t="s">
        <v>218</v>
      </c>
      <c r="B71" s="6">
        <v>0</v>
      </c>
      <c r="C71" s="12">
        <v>0</v>
      </c>
      <c r="D71" s="6">
        <v>0</v>
      </c>
      <c r="E71" s="17"/>
    </row>
    <row r="72" spans="1:5">
      <c r="A72" s="5" t="s">
        <v>237</v>
      </c>
      <c r="B72" s="6"/>
      <c r="C72" s="12"/>
      <c r="D72" s="6">
        <v>31200</v>
      </c>
      <c r="E72" s="17"/>
    </row>
    <row r="73" spans="1:5">
      <c r="A73" s="5" t="s">
        <v>61</v>
      </c>
      <c r="B73" s="6">
        <v>106737.38</v>
      </c>
      <c r="C73" s="6">
        <f>SUM(C59:C71)</f>
        <v>105460.59</v>
      </c>
      <c r="D73" s="6">
        <f>SUM(D59:D72)</f>
        <v>99966.666666666672</v>
      </c>
      <c r="E73" s="14">
        <f>D73-C73</f>
        <v>-5493.923333333325</v>
      </c>
    </row>
    <row r="74" spans="1:5">
      <c r="A74" s="5" t="s">
        <v>35</v>
      </c>
      <c r="B74" s="6"/>
      <c r="C74" s="6"/>
      <c r="D74" s="6"/>
      <c r="E74" s="17"/>
    </row>
    <row r="75" spans="1:5">
      <c r="A75" s="5" t="s">
        <v>95</v>
      </c>
      <c r="B75" s="6">
        <v>24210</v>
      </c>
      <c r="C75" s="12">
        <v>26471.279999999999</v>
      </c>
      <c r="D75" s="6">
        <v>26400</v>
      </c>
      <c r="E75" s="17"/>
    </row>
    <row r="76" spans="1:5">
      <c r="A76" s="5" t="s">
        <v>88</v>
      </c>
      <c r="B76" s="6">
        <v>0</v>
      </c>
      <c r="C76" s="12">
        <v>0</v>
      </c>
      <c r="D76" s="6">
        <v>0</v>
      </c>
      <c r="E76" s="17"/>
    </row>
    <row r="77" spans="1:5">
      <c r="A77" s="5" t="s">
        <v>72</v>
      </c>
      <c r="B77" s="6">
        <v>12600</v>
      </c>
      <c r="C77" s="12">
        <v>13150</v>
      </c>
      <c r="D77" s="6">
        <v>12600</v>
      </c>
      <c r="E77" s="17"/>
    </row>
    <row r="78" spans="1:5">
      <c r="A78" s="5" t="s">
        <v>96</v>
      </c>
      <c r="B78" s="6">
        <v>5000</v>
      </c>
      <c r="C78" s="12">
        <v>5300.77</v>
      </c>
      <c r="D78" s="6">
        <v>5000</v>
      </c>
      <c r="E78" s="17"/>
    </row>
    <row r="79" spans="1:5">
      <c r="A79" s="5" t="s">
        <v>182</v>
      </c>
      <c r="B79" s="6">
        <v>300</v>
      </c>
      <c r="C79" s="12">
        <v>15</v>
      </c>
      <c r="D79" s="6">
        <v>100</v>
      </c>
      <c r="E79" s="17"/>
    </row>
    <row r="80" spans="1:5">
      <c r="A80" s="5" t="s">
        <v>62</v>
      </c>
      <c r="B80" s="6">
        <v>42110</v>
      </c>
      <c r="C80" s="6">
        <f>SUM(C75:C79)</f>
        <v>44937.05</v>
      </c>
      <c r="D80" s="6">
        <f>SUM(D75:D79)</f>
        <v>44100</v>
      </c>
      <c r="E80" s="14">
        <f>D80-C80</f>
        <v>-837.05000000000291</v>
      </c>
    </row>
    <row r="81" spans="1:5">
      <c r="A81" s="5" t="s">
        <v>45</v>
      </c>
      <c r="B81" s="6"/>
      <c r="C81" s="6"/>
      <c r="D81" s="6"/>
      <c r="E81" s="17"/>
    </row>
    <row r="82" spans="1:5">
      <c r="A82" s="5" t="s">
        <v>129</v>
      </c>
      <c r="B82" s="6">
        <v>1000</v>
      </c>
      <c r="C82" s="12">
        <v>414.5</v>
      </c>
      <c r="D82" s="6">
        <v>500</v>
      </c>
      <c r="E82" s="17"/>
    </row>
    <row r="83" spans="1:5">
      <c r="A83" s="5" t="s">
        <v>97</v>
      </c>
      <c r="B83" s="6">
        <v>11750</v>
      </c>
      <c r="C83" s="12">
        <v>10220.16</v>
      </c>
      <c r="D83" s="6">
        <v>10500</v>
      </c>
      <c r="E83" s="17"/>
    </row>
    <row r="84" spans="1:5">
      <c r="A84" s="5" t="s">
        <v>123</v>
      </c>
      <c r="B84" s="6">
        <v>4100</v>
      </c>
      <c r="C84" s="12">
        <v>4056.06</v>
      </c>
      <c r="D84" s="6">
        <v>4100</v>
      </c>
      <c r="E84" s="17"/>
    </row>
    <row r="85" spans="1:5">
      <c r="A85" s="5" t="s">
        <v>92</v>
      </c>
      <c r="B85" s="6">
        <v>16850</v>
      </c>
      <c r="C85" s="6">
        <f>SUM(C82:C84)</f>
        <v>14690.72</v>
      </c>
      <c r="D85" s="6">
        <f>SUM(D82:D84)</f>
        <v>15100</v>
      </c>
      <c r="E85" s="17"/>
    </row>
    <row r="86" spans="1:5">
      <c r="A86" s="5" t="s">
        <v>39</v>
      </c>
      <c r="B86" s="6">
        <v>392621.38</v>
      </c>
      <c r="C86" s="6">
        <f>C85+C80+C73+C57</f>
        <v>393113.48</v>
      </c>
      <c r="D86" s="6">
        <f>D85+D80+D73+D57</f>
        <v>372560.66666666669</v>
      </c>
      <c r="E86" s="17"/>
    </row>
    <row r="87" spans="1:5">
      <c r="A87" s="7" t="s">
        <v>98</v>
      </c>
      <c r="B87" s="8">
        <v>424151.1</v>
      </c>
      <c r="C87" s="8">
        <f>C86+C32</f>
        <v>422809.89999999997</v>
      </c>
      <c r="D87" s="8">
        <f>D86+D32</f>
        <v>400160.66666666669</v>
      </c>
      <c r="E87" s="19">
        <f>D87-C87</f>
        <v>-22649.233333333279</v>
      </c>
    </row>
    <row r="88" spans="1:5">
      <c r="A88" s="5" t="s">
        <v>28</v>
      </c>
      <c r="B88" s="6"/>
      <c r="C88" s="6"/>
      <c r="D88" s="6"/>
      <c r="E88" s="17"/>
    </row>
    <row r="89" spans="1:5">
      <c r="A89" s="5" t="s">
        <v>146</v>
      </c>
      <c r="B89" s="6">
        <v>17940</v>
      </c>
      <c r="C89" s="12">
        <v>17940</v>
      </c>
      <c r="D89" s="6">
        <v>17940</v>
      </c>
      <c r="E89" s="17"/>
    </row>
    <row r="90" spans="1:5">
      <c r="A90" s="5" t="s">
        <v>138</v>
      </c>
      <c r="B90" s="6">
        <v>0</v>
      </c>
      <c r="C90" s="12">
        <v>0</v>
      </c>
      <c r="D90" s="6">
        <v>0</v>
      </c>
      <c r="E90" s="17"/>
    </row>
    <row r="91" spans="1:5">
      <c r="A91" s="5" t="s">
        <v>74</v>
      </c>
      <c r="B91" s="6">
        <v>3200</v>
      </c>
      <c r="C91" s="12">
        <v>859.41</v>
      </c>
      <c r="D91" s="6">
        <v>3200</v>
      </c>
      <c r="E91" s="17"/>
    </row>
    <row r="92" spans="1:5">
      <c r="A92" s="5" t="s">
        <v>104</v>
      </c>
      <c r="B92" s="6">
        <v>1500</v>
      </c>
      <c r="C92" s="12">
        <v>1827.26</v>
      </c>
      <c r="D92" s="6">
        <v>1500</v>
      </c>
      <c r="E92" s="17"/>
    </row>
    <row r="93" spans="1:5">
      <c r="A93" s="5" t="s">
        <v>188</v>
      </c>
      <c r="B93" s="6">
        <v>14000</v>
      </c>
      <c r="C93" s="12">
        <v>18578.88</v>
      </c>
      <c r="D93" s="6">
        <v>18500</v>
      </c>
      <c r="E93" s="17"/>
    </row>
    <row r="94" spans="1:5">
      <c r="A94" s="5" t="s">
        <v>125</v>
      </c>
      <c r="B94" s="6">
        <v>4900</v>
      </c>
      <c r="C94" s="12">
        <v>9624.9500000000007</v>
      </c>
      <c r="D94" s="6">
        <v>6000</v>
      </c>
      <c r="E94" s="17"/>
    </row>
    <row r="95" spans="1:5">
      <c r="A95" s="5" t="s">
        <v>139</v>
      </c>
      <c r="B95" s="6">
        <v>38000</v>
      </c>
      <c r="C95" s="12">
        <v>32259.95</v>
      </c>
      <c r="D95" s="6">
        <v>33000</v>
      </c>
      <c r="E95" s="17"/>
    </row>
    <row r="96" spans="1:5">
      <c r="A96" s="5" t="s">
        <v>75</v>
      </c>
      <c r="B96" s="6">
        <v>760</v>
      </c>
      <c r="C96" s="12">
        <v>651.28</v>
      </c>
      <c r="D96" s="6">
        <v>760</v>
      </c>
      <c r="E96" s="17"/>
    </row>
    <row r="97" spans="1:5">
      <c r="A97" s="5" t="s">
        <v>90</v>
      </c>
      <c r="B97" s="6">
        <v>1100</v>
      </c>
      <c r="C97" s="12">
        <v>1142.79</v>
      </c>
      <c r="D97" s="6">
        <v>1100</v>
      </c>
      <c r="E97" s="17"/>
    </row>
    <row r="98" spans="1:5">
      <c r="A98" s="5" t="s">
        <v>91</v>
      </c>
      <c r="B98" s="6">
        <v>2200</v>
      </c>
      <c r="C98" s="12">
        <v>2899.66</v>
      </c>
      <c r="D98" s="6">
        <v>2500</v>
      </c>
      <c r="E98" s="17"/>
    </row>
    <row r="99" spans="1:5">
      <c r="A99" s="7" t="s">
        <v>54</v>
      </c>
      <c r="B99" s="8">
        <v>83600</v>
      </c>
      <c r="C99" s="8">
        <f>SUM(C89:C98)</f>
        <v>85784.18</v>
      </c>
      <c r="D99" s="8">
        <f>SUM(D89:D98)</f>
        <v>84500</v>
      </c>
      <c r="E99" s="19">
        <f>D99-C99</f>
        <v>-1284.179999999993</v>
      </c>
    </row>
    <row r="100" spans="1:5">
      <c r="A100" s="5" t="s">
        <v>0</v>
      </c>
      <c r="B100" s="6"/>
      <c r="C100" s="6"/>
      <c r="D100" s="6"/>
      <c r="E100" s="17"/>
    </row>
    <row r="101" spans="1:5">
      <c r="A101" s="5" t="s">
        <v>9</v>
      </c>
      <c r="B101" s="6"/>
      <c r="C101" s="6"/>
      <c r="D101" s="6"/>
      <c r="E101" s="17"/>
    </row>
    <row r="102" spans="1:5">
      <c r="A102" s="5" t="s">
        <v>110</v>
      </c>
      <c r="B102" s="6">
        <v>100</v>
      </c>
      <c r="C102" s="12">
        <v>372.03</v>
      </c>
      <c r="D102" s="6">
        <v>150</v>
      </c>
      <c r="E102" s="17"/>
    </row>
    <row r="103" spans="1:5">
      <c r="A103" s="5" t="s">
        <v>143</v>
      </c>
      <c r="B103" s="6">
        <v>0</v>
      </c>
      <c r="C103" s="12">
        <v>0</v>
      </c>
      <c r="D103" s="6">
        <v>0</v>
      </c>
      <c r="E103" s="17"/>
    </row>
    <row r="104" spans="1:5">
      <c r="A104" s="5" t="s">
        <v>86</v>
      </c>
      <c r="B104" s="6">
        <v>0</v>
      </c>
      <c r="C104" s="12">
        <v>0</v>
      </c>
      <c r="D104" s="6">
        <v>0</v>
      </c>
      <c r="E104" s="17"/>
    </row>
    <row r="105" spans="1:5">
      <c r="A105" s="5" t="s">
        <v>111</v>
      </c>
      <c r="B105" s="6">
        <v>50</v>
      </c>
      <c r="C105" s="12">
        <v>0</v>
      </c>
      <c r="D105" s="6">
        <v>50</v>
      </c>
      <c r="E105" s="17"/>
    </row>
    <row r="106" spans="1:5">
      <c r="A106" s="5" t="s">
        <v>144</v>
      </c>
      <c r="B106" s="6">
        <v>300</v>
      </c>
      <c r="C106" s="12">
        <v>150.96</v>
      </c>
      <c r="D106" s="6">
        <v>150</v>
      </c>
      <c r="E106" s="17"/>
    </row>
    <row r="107" spans="1:5">
      <c r="A107" s="5" t="s">
        <v>217</v>
      </c>
      <c r="B107" s="6">
        <v>200</v>
      </c>
      <c r="C107" s="12">
        <v>250.53</v>
      </c>
      <c r="D107" s="6">
        <v>0</v>
      </c>
      <c r="E107" s="17"/>
    </row>
    <row r="108" spans="1:5">
      <c r="A108" s="5" t="s">
        <v>224</v>
      </c>
      <c r="B108" s="6"/>
      <c r="C108" s="6"/>
      <c r="D108" s="6">
        <v>350</v>
      </c>
      <c r="E108" s="17"/>
    </row>
    <row r="109" spans="1:5">
      <c r="A109" s="5" t="s">
        <v>31</v>
      </c>
      <c r="B109" s="6">
        <v>650</v>
      </c>
      <c r="C109" s="6">
        <f>SUM(C102:C108)</f>
        <v>773.52</v>
      </c>
      <c r="D109" s="6">
        <f>SUM(D102:D108)</f>
        <v>700</v>
      </c>
      <c r="E109" s="19">
        <f>D109-C109</f>
        <v>-73.519999999999982</v>
      </c>
    </row>
    <row r="110" spans="1:5">
      <c r="A110" s="5" t="s">
        <v>36</v>
      </c>
      <c r="B110" s="6"/>
      <c r="C110" s="6"/>
      <c r="D110" s="6"/>
      <c r="E110" s="17"/>
    </row>
    <row r="111" spans="1:5">
      <c r="A111" s="5" t="s">
        <v>122</v>
      </c>
      <c r="B111" s="6">
        <v>0</v>
      </c>
      <c r="C111" s="6">
        <v>0</v>
      </c>
      <c r="D111" s="6">
        <v>0</v>
      </c>
      <c r="E111" s="17"/>
    </row>
    <row r="112" spans="1:5">
      <c r="A112" s="5" t="s">
        <v>63</v>
      </c>
      <c r="B112" s="6">
        <v>0</v>
      </c>
      <c r="C112" s="6">
        <f>SUM(C111)</f>
        <v>0</v>
      </c>
      <c r="D112" s="6">
        <f>SUM(D111)</f>
        <v>0</v>
      </c>
      <c r="E112" s="17"/>
    </row>
    <row r="113" spans="1:5">
      <c r="A113" s="7" t="s">
        <v>14</v>
      </c>
      <c r="B113" s="8">
        <v>650</v>
      </c>
      <c r="C113" s="8">
        <f>C112+C109</f>
        <v>773.52</v>
      </c>
      <c r="D113" s="8">
        <f>D112+D109</f>
        <v>700</v>
      </c>
      <c r="E113" s="19">
        <f>D113-C113</f>
        <v>-73.519999999999982</v>
      </c>
    </row>
    <row r="114" spans="1:5">
      <c r="A114" s="5" t="s">
        <v>17</v>
      </c>
      <c r="B114" s="6"/>
      <c r="C114" s="6"/>
      <c r="D114" s="6"/>
      <c r="E114" s="17"/>
    </row>
    <row r="115" spans="1:5">
      <c r="A115" s="5" t="s">
        <v>164</v>
      </c>
      <c r="B115" s="6">
        <v>475</v>
      </c>
      <c r="C115" s="12">
        <v>0</v>
      </c>
      <c r="D115" s="6">
        <v>0</v>
      </c>
      <c r="E115" s="17"/>
    </row>
    <row r="116" spans="1:5">
      <c r="A116" s="5" t="s">
        <v>120</v>
      </c>
      <c r="B116" s="6">
        <v>840</v>
      </c>
      <c r="C116" s="12">
        <v>0</v>
      </c>
      <c r="D116" s="6">
        <v>0</v>
      </c>
      <c r="E116" s="17"/>
    </row>
    <row r="117" spans="1:5">
      <c r="A117" s="5" t="s">
        <v>70</v>
      </c>
      <c r="B117" s="6">
        <v>160</v>
      </c>
      <c r="C117" s="12">
        <v>129.80000000000001</v>
      </c>
      <c r="D117" s="6">
        <v>160</v>
      </c>
      <c r="E117" s="17"/>
    </row>
    <row r="118" spans="1:5">
      <c r="A118" s="5" t="s">
        <v>165</v>
      </c>
      <c r="B118" s="6">
        <v>2100</v>
      </c>
      <c r="C118" s="12">
        <v>2183.9499999999998</v>
      </c>
      <c r="D118" s="6">
        <v>2200</v>
      </c>
      <c r="E118" s="17"/>
    </row>
    <row r="119" spans="1:5">
      <c r="A119" s="7" t="s">
        <v>44</v>
      </c>
      <c r="B119" s="8">
        <v>3575</v>
      </c>
      <c r="C119" s="8">
        <f>SUM(C115:C118)</f>
        <v>2313.75</v>
      </c>
      <c r="D119" s="8">
        <f>SUM(D115:D118)</f>
        <v>2360</v>
      </c>
      <c r="E119" s="19">
        <f>D119-C119</f>
        <v>46.25</v>
      </c>
    </row>
    <row r="120" spans="1:5">
      <c r="A120" s="5" t="s">
        <v>11</v>
      </c>
      <c r="B120" s="6"/>
      <c r="C120" s="6"/>
      <c r="D120" s="6"/>
      <c r="E120" s="17"/>
    </row>
    <row r="121" spans="1:5">
      <c r="A121" s="5" t="s">
        <v>216</v>
      </c>
      <c r="B121" s="6">
        <v>1450</v>
      </c>
      <c r="C121" s="10">
        <v>1261.6099999999999</v>
      </c>
      <c r="D121" s="6">
        <v>1250</v>
      </c>
      <c r="E121" s="17"/>
    </row>
    <row r="122" spans="1:5">
      <c r="A122" s="5" t="s">
        <v>131</v>
      </c>
      <c r="B122" s="6">
        <v>100</v>
      </c>
      <c r="C122" s="10">
        <v>236.41</v>
      </c>
      <c r="D122" s="6">
        <v>250</v>
      </c>
      <c r="E122" s="17"/>
    </row>
    <row r="123" spans="1:5">
      <c r="A123" s="7" t="s">
        <v>33</v>
      </c>
      <c r="B123" s="8">
        <v>1550</v>
      </c>
      <c r="C123" s="8">
        <f>SUM(C121:C122)</f>
        <v>1498.02</v>
      </c>
      <c r="D123" s="8">
        <f>SUM(D121:D122)</f>
        <v>1500</v>
      </c>
      <c r="E123" s="19">
        <f>D123-C123</f>
        <v>1.9800000000000182</v>
      </c>
    </row>
    <row r="124" spans="1:5">
      <c r="A124" s="5" t="s">
        <v>4</v>
      </c>
      <c r="B124" s="6"/>
      <c r="C124" s="6"/>
      <c r="D124" s="6"/>
      <c r="E124" s="17"/>
    </row>
    <row r="125" spans="1:5">
      <c r="A125" s="5" t="s">
        <v>201</v>
      </c>
      <c r="B125" s="6">
        <v>100</v>
      </c>
      <c r="C125" s="12">
        <v>100</v>
      </c>
      <c r="D125" s="6">
        <v>26000</v>
      </c>
      <c r="E125" s="17"/>
    </row>
    <row r="126" spans="1:5">
      <c r="A126" s="5" t="s">
        <v>174</v>
      </c>
      <c r="B126" s="6">
        <v>100</v>
      </c>
      <c r="C126" s="12">
        <v>100</v>
      </c>
      <c r="D126" s="6"/>
      <c r="E126" s="17"/>
    </row>
    <row r="127" spans="1:5">
      <c r="A127" s="5" t="s">
        <v>58</v>
      </c>
      <c r="B127" s="6">
        <v>0</v>
      </c>
      <c r="C127" s="12">
        <v>0</v>
      </c>
      <c r="D127" s="6"/>
      <c r="E127" s="17"/>
    </row>
    <row r="128" spans="1:5">
      <c r="A128" s="5" t="s">
        <v>87</v>
      </c>
      <c r="B128" s="6">
        <v>200</v>
      </c>
      <c r="C128" s="12">
        <v>200</v>
      </c>
      <c r="D128" s="6"/>
      <c r="E128" s="17"/>
    </row>
    <row r="129" spans="1:5">
      <c r="A129" s="5" t="s">
        <v>158</v>
      </c>
      <c r="B129" s="6">
        <v>11500</v>
      </c>
      <c r="C129" s="12">
        <v>11500</v>
      </c>
      <c r="D129" s="6"/>
      <c r="E129" s="17"/>
    </row>
    <row r="130" spans="1:5">
      <c r="A130" s="5" t="s">
        <v>102</v>
      </c>
      <c r="B130" s="6">
        <v>0</v>
      </c>
      <c r="C130" s="12">
        <v>0</v>
      </c>
      <c r="D130" s="6"/>
      <c r="E130" s="17"/>
    </row>
    <row r="131" spans="1:5">
      <c r="A131" s="5" t="s">
        <v>159</v>
      </c>
      <c r="B131" s="6">
        <v>1000</v>
      </c>
      <c r="C131" s="12">
        <v>1000</v>
      </c>
      <c r="D131" s="6"/>
      <c r="E131" s="17"/>
    </row>
    <row r="132" spans="1:5">
      <c r="A132" s="5" t="s">
        <v>185</v>
      </c>
      <c r="B132" s="6">
        <v>500</v>
      </c>
      <c r="C132" s="12">
        <v>500</v>
      </c>
      <c r="D132" s="6"/>
      <c r="E132" s="17"/>
    </row>
    <row r="133" spans="1:5">
      <c r="A133" s="5" t="s">
        <v>175</v>
      </c>
      <c r="B133" s="6">
        <v>25</v>
      </c>
      <c r="C133" s="12">
        <v>25</v>
      </c>
      <c r="D133" s="6"/>
      <c r="E133" s="17"/>
    </row>
    <row r="134" spans="1:5">
      <c r="A134" s="5" t="s">
        <v>40</v>
      </c>
      <c r="B134" s="6">
        <v>1500</v>
      </c>
      <c r="C134" s="12">
        <v>1500</v>
      </c>
      <c r="D134" s="6"/>
      <c r="E134" s="17"/>
    </row>
    <row r="135" spans="1:5">
      <c r="A135" s="5" t="s">
        <v>112</v>
      </c>
      <c r="B135" s="6">
        <v>100</v>
      </c>
      <c r="C135" s="12">
        <v>100</v>
      </c>
      <c r="D135" s="6"/>
      <c r="E135" s="17"/>
    </row>
    <row r="136" spans="1:5">
      <c r="A136" s="5" t="s">
        <v>41</v>
      </c>
      <c r="B136" s="6">
        <v>100</v>
      </c>
      <c r="C136" s="12">
        <v>100</v>
      </c>
      <c r="D136" s="6"/>
      <c r="E136" s="17"/>
    </row>
    <row r="137" spans="1:5">
      <c r="A137" s="5" t="s">
        <v>176</v>
      </c>
      <c r="B137" s="6">
        <v>100</v>
      </c>
      <c r="C137" s="12">
        <v>100</v>
      </c>
      <c r="D137" s="6"/>
      <c r="E137" s="17"/>
    </row>
    <row r="138" spans="1:5">
      <c r="A138" s="5" t="s">
        <v>166</v>
      </c>
      <c r="B138" s="6">
        <v>0</v>
      </c>
      <c r="C138" s="12">
        <v>0</v>
      </c>
      <c r="D138" s="6"/>
      <c r="E138" s="17"/>
    </row>
    <row r="139" spans="1:5">
      <c r="A139" s="5" t="s">
        <v>71</v>
      </c>
      <c r="B139" s="6">
        <v>12000</v>
      </c>
      <c r="C139" s="12">
        <v>12000</v>
      </c>
      <c r="D139" s="6"/>
      <c r="E139" s="17"/>
    </row>
    <row r="140" spans="1:5">
      <c r="A140" s="5" t="s">
        <v>196</v>
      </c>
      <c r="B140" s="6">
        <v>200</v>
      </c>
      <c r="C140" s="12">
        <v>200</v>
      </c>
      <c r="D140" s="6"/>
      <c r="E140" s="17"/>
    </row>
    <row r="141" spans="1:5">
      <c r="A141" s="5" t="s">
        <v>113</v>
      </c>
      <c r="B141" s="6">
        <v>100</v>
      </c>
      <c r="C141" s="12">
        <v>100</v>
      </c>
      <c r="D141" s="6"/>
      <c r="E141" s="17"/>
    </row>
    <row r="142" spans="1:5">
      <c r="A142" s="5" t="s">
        <v>50</v>
      </c>
      <c r="B142" s="6">
        <v>0</v>
      </c>
      <c r="C142" s="12">
        <v>0</v>
      </c>
      <c r="D142" s="6"/>
      <c r="E142" s="17"/>
    </row>
    <row r="143" spans="1:5">
      <c r="A143" s="5" t="s">
        <v>219</v>
      </c>
      <c r="B143" s="6">
        <v>25</v>
      </c>
      <c r="C143" s="12">
        <v>25</v>
      </c>
      <c r="D143" s="6"/>
      <c r="E143" s="17"/>
    </row>
    <row r="144" spans="1:5">
      <c r="A144" s="7" t="s">
        <v>18</v>
      </c>
      <c r="B144" s="8">
        <v>27550</v>
      </c>
      <c r="C144" s="8">
        <f>SUM(C125:C143)</f>
        <v>27550</v>
      </c>
      <c r="D144" s="8">
        <f>SUM(D125:D143)</f>
        <v>26000</v>
      </c>
      <c r="E144" s="19">
        <f>D144-C144</f>
        <v>-1550</v>
      </c>
    </row>
    <row r="145" spans="1:5">
      <c r="A145" s="5" t="s">
        <v>5</v>
      </c>
      <c r="B145" s="6"/>
      <c r="C145" s="6"/>
      <c r="D145" s="6"/>
      <c r="E145" s="17"/>
    </row>
    <row r="146" spans="1:5">
      <c r="A146" s="5" t="s">
        <v>43</v>
      </c>
      <c r="B146" s="6"/>
      <c r="C146" s="6"/>
      <c r="D146" s="6"/>
      <c r="E146" s="17"/>
    </row>
    <row r="147" spans="1:5">
      <c r="A147" s="5" t="s">
        <v>56</v>
      </c>
      <c r="B147" s="6">
        <v>200</v>
      </c>
      <c r="C147" s="12">
        <v>19.72</v>
      </c>
      <c r="D147" s="6">
        <v>50</v>
      </c>
      <c r="E147" s="17"/>
    </row>
    <row r="148" spans="1:5">
      <c r="A148" s="5" t="s">
        <v>153</v>
      </c>
      <c r="B148" s="6">
        <v>1500</v>
      </c>
      <c r="C148" s="12">
        <v>915.85</v>
      </c>
      <c r="D148" s="6">
        <v>1000</v>
      </c>
      <c r="E148" s="17"/>
    </row>
    <row r="149" spans="1:5">
      <c r="A149" s="5" t="s">
        <v>141</v>
      </c>
      <c r="B149" s="6">
        <v>300</v>
      </c>
      <c r="C149" s="12">
        <v>0</v>
      </c>
      <c r="D149" s="6">
        <v>0</v>
      </c>
      <c r="E149" s="17"/>
    </row>
    <row r="150" spans="1:5">
      <c r="A150" s="5" t="s">
        <v>109</v>
      </c>
      <c r="B150" s="6">
        <v>150</v>
      </c>
      <c r="C150" s="12">
        <v>86.06</v>
      </c>
      <c r="D150" s="6">
        <v>150</v>
      </c>
      <c r="E150" s="17"/>
    </row>
    <row r="151" spans="1:5">
      <c r="A151" s="5" t="s">
        <v>100</v>
      </c>
      <c r="B151" s="6">
        <v>500</v>
      </c>
      <c r="C151" s="12">
        <v>834.55</v>
      </c>
      <c r="D151" s="6">
        <v>900</v>
      </c>
      <c r="E151" s="17"/>
    </row>
    <row r="152" spans="1:5">
      <c r="A152" s="5" t="s">
        <v>154</v>
      </c>
      <c r="B152" s="6">
        <v>450</v>
      </c>
      <c r="C152" s="12">
        <v>0</v>
      </c>
      <c r="D152" s="6">
        <v>0</v>
      </c>
      <c r="E152" s="17"/>
    </row>
    <row r="153" spans="1:5">
      <c r="A153" s="5" t="s">
        <v>211</v>
      </c>
      <c r="B153" s="6">
        <v>350</v>
      </c>
      <c r="C153" s="12">
        <v>0</v>
      </c>
      <c r="D153" s="6">
        <v>0</v>
      </c>
      <c r="E153" s="17"/>
    </row>
    <row r="154" spans="1:5">
      <c r="A154" s="5" t="s">
        <v>183</v>
      </c>
      <c r="B154" s="6">
        <v>700</v>
      </c>
      <c r="C154" s="12">
        <v>695.18</v>
      </c>
      <c r="D154" s="6">
        <v>700</v>
      </c>
      <c r="E154" s="17"/>
    </row>
    <row r="155" spans="1:5">
      <c r="A155" s="5" t="s">
        <v>163</v>
      </c>
      <c r="B155" s="6">
        <v>700</v>
      </c>
      <c r="C155" s="12">
        <v>641.9</v>
      </c>
      <c r="D155" s="6">
        <v>700</v>
      </c>
      <c r="E155" s="17"/>
    </row>
    <row r="156" spans="1:5">
      <c r="A156" s="5" t="s">
        <v>79</v>
      </c>
      <c r="B156" s="6">
        <v>4850</v>
      </c>
      <c r="C156" s="6">
        <f>SUM(C147:C155)</f>
        <v>3193.26</v>
      </c>
      <c r="D156" s="6">
        <f>SUM(D147:D155)</f>
        <v>3500</v>
      </c>
      <c r="E156" s="19">
        <f>D156-C156</f>
        <v>306.73999999999978</v>
      </c>
    </row>
    <row r="157" spans="1:5">
      <c r="A157" s="5" t="s">
        <v>26</v>
      </c>
      <c r="B157" s="6"/>
      <c r="C157" s="6"/>
      <c r="D157" s="6"/>
      <c r="E157" s="17"/>
    </row>
    <row r="158" spans="1:5">
      <c r="A158" s="5" t="s">
        <v>83</v>
      </c>
      <c r="B158" s="6">
        <v>250</v>
      </c>
      <c r="C158" s="12">
        <v>413.77</v>
      </c>
      <c r="D158" s="6">
        <v>250</v>
      </c>
      <c r="E158" s="17"/>
    </row>
    <row r="159" spans="1:5">
      <c r="A159" s="5" t="s">
        <v>94</v>
      </c>
      <c r="B159" s="6">
        <v>0</v>
      </c>
      <c r="C159" s="12">
        <v>0</v>
      </c>
      <c r="D159" s="6">
        <v>0</v>
      </c>
      <c r="E159" s="17"/>
    </row>
    <row r="160" spans="1:5">
      <c r="A160" s="5" t="s">
        <v>155</v>
      </c>
      <c r="B160" s="6">
        <v>200</v>
      </c>
      <c r="C160" s="12">
        <v>1250</v>
      </c>
      <c r="D160" s="6">
        <v>750</v>
      </c>
      <c r="E160" s="17"/>
    </row>
    <row r="161" spans="1:5">
      <c r="A161" s="5" t="s">
        <v>130</v>
      </c>
      <c r="B161" s="6">
        <v>400</v>
      </c>
      <c r="C161" s="12">
        <v>178.94</v>
      </c>
      <c r="D161" s="6">
        <v>175</v>
      </c>
      <c r="E161" s="17"/>
    </row>
    <row r="162" spans="1:5">
      <c r="A162" s="5" t="s">
        <v>117</v>
      </c>
      <c r="B162" s="6">
        <v>650</v>
      </c>
      <c r="C162" s="12">
        <v>36.97</v>
      </c>
      <c r="D162" s="6">
        <v>50</v>
      </c>
      <c r="E162" s="17"/>
    </row>
    <row r="163" spans="1:5">
      <c r="A163" s="5" t="s">
        <v>118</v>
      </c>
      <c r="B163" s="6">
        <v>100</v>
      </c>
      <c r="C163" s="12">
        <v>120</v>
      </c>
      <c r="D163" s="6">
        <v>150</v>
      </c>
      <c r="E163" s="17"/>
    </row>
    <row r="164" spans="1:5">
      <c r="A164" s="5" t="s">
        <v>142</v>
      </c>
      <c r="B164" s="6">
        <v>550</v>
      </c>
      <c r="C164" s="12">
        <v>550</v>
      </c>
      <c r="D164" s="6">
        <v>1837.5</v>
      </c>
      <c r="E164" s="17"/>
    </row>
    <row r="165" spans="1:5">
      <c r="A165" s="5" t="s">
        <v>119</v>
      </c>
      <c r="B165" s="6">
        <v>400</v>
      </c>
      <c r="C165" s="12">
        <v>0</v>
      </c>
      <c r="D165" s="6">
        <v>1700</v>
      </c>
      <c r="E165" s="17"/>
    </row>
    <row r="166" spans="1:5">
      <c r="A166" s="5" t="s">
        <v>156</v>
      </c>
      <c r="B166" s="6">
        <v>1715</v>
      </c>
      <c r="C166" s="12">
        <v>1807.73</v>
      </c>
      <c r="D166" s="6">
        <v>500</v>
      </c>
      <c r="E166" s="17"/>
    </row>
    <row r="167" spans="1:5">
      <c r="A167" s="5" t="s">
        <v>157</v>
      </c>
      <c r="B167" s="6">
        <v>1100</v>
      </c>
      <c r="C167" s="12">
        <v>2199.29</v>
      </c>
      <c r="D167" s="6">
        <v>310</v>
      </c>
      <c r="E167" s="17"/>
    </row>
    <row r="168" spans="1:5">
      <c r="A168" s="5" t="s">
        <v>136</v>
      </c>
      <c r="B168" s="6">
        <v>0</v>
      </c>
      <c r="C168" s="12">
        <v>0</v>
      </c>
      <c r="D168" s="6">
        <v>0</v>
      </c>
      <c r="E168" s="17"/>
    </row>
    <row r="169" spans="1:5">
      <c r="A169" s="5" t="s">
        <v>53</v>
      </c>
      <c r="B169" s="6">
        <v>5365</v>
      </c>
      <c r="C169" s="6">
        <f>SUM(C158:C168)</f>
        <v>6556.7</v>
      </c>
      <c r="D169" s="6">
        <f>SUM(D158:D168)</f>
        <v>5722.5</v>
      </c>
      <c r="E169" s="19">
        <f>D169-C169</f>
        <v>-834.19999999999982</v>
      </c>
    </row>
    <row r="170" spans="1:5">
      <c r="A170" s="5" t="s">
        <v>25</v>
      </c>
      <c r="B170" s="6"/>
      <c r="C170" s="6"/>
      <c r="D170" s="6"/>
      <c r="E170" s="17"/>
    </row>
    <row r="171" spans="1:5">
      <c r="A171" s="5" t="s">
        <v>108</v>
      </c>
      <c r="B171" s="6">
        <v>610</v>
      </c>
      <c r="C171" s="12">
        <v>1770.13</v>
      </c>
      <c r="D171" s="6">
        <v>1250</v>
      </c>
      <c r="E171" s="17"/>
    </row>
    <row r="172" spans="1:5">
      <c r="A172" s="5" t="s">
        <v>84</v>
      </c>
      <c r="B172" s="6">
        <v>0</v>
      </c>
      <c r="C172" s="12">
        <v>0</v>
      </c>
      <c r="D172" s="6"/>
      <c r="E172" s="17"/>
    </row>
    <row r="173" spans="1:5">
      <c r="A173" s="5" t="s">
        <v>193</v>
      </c>
      <c r="B173" s="6">
        <v>0</v>
      </c>
      <c r="C173" s="12">
        <v>0</v>
      </c>
      <c r="D173" s="6"/>
      <c r="E173" s="17"/>
    </row>
    <row r="174" spans="1:5">
      <c r="A174" s="5" t="s">
        <v>101</v>
      </c>
      <c r="B174" s="6">
        <v>500.24</v>
      </c>
      <c r="C174" s="12">
        <v>1168.3900000000001</v>
      </c>
      <c r="D174" s="6"/>
      <c r="E174" s="17"/>
    </row>
    <row r="175" spans="1:5">
      <c r="A175" s="5" t="s">
        <v>85</v>
      </c>
      <c r="B175" s="6">
        <v>0</v>
      </c>
      <c r="C175" s="12">
        <v>0</v>
      </c>
      <c r="D175" s="6"/>
      <c r="E175" s="17"/>
    </row>
    <row r="176" spans="1:5">
      <c r="A176" s="5" t="s">
        <v>121</v>
      </c>
      <c r="B176" s="6">
        <v>150</v>
      </c>
      <c r="C176" s="12">
        <v>0</v>
      </c>
      <c r="D176" s="6"/>
      <c r="E176" s="17"/>
    </row>
    <row r="177" spans="1:5">
      <c r="A177" s="5" t="s">
        <v>52</v>
      </c>
      <c r="B177" s="6">
        <v>1260.24</v>
      </c>
      <c r="C177" s="6">
        <f>SUM(C171:C176)</f>
        <v>2938.5200000000004</v>
      </c>
      <c r="D177" s="6">
        <f>SUM(D171:D176)</f>
        <v>1250</v>
      </c>
      <c r="E177" s="19">
        <f>D177-C177</f>
        <v>-1688.5200000000004</v>
      </c>
    </row>
    <row r="178" spans="1:5">
      <c r="A178" s="7" t="s">
        <v>19</v>
      </c>
      <c r="B178" s="8">
        <v>11475.24</v>
      </c>
      <c r="C178" s="8">
        <f>C177+C169+C156</f>
        <v>12688.480000000001</v>
      </c>
      <c r="D178" s="8">
        <f>D177+D169+D156</f>
        <v>10472.5</v>
      </c>
      <c r="E178" s="19">
        <f>D178-C178</f>
        <v>-2215.9800000000014</v>
      </c>
    </row>
    <row r="179" spans="1:5">
      <c r="A179" s="5" t="s">
        <v>12</v>
      </c>
      <c r="B179" s="6"/>
      <c r="C179" s="6"/>
      <c r="D179" s="6"/>
      <c r="E179" s="17"/>
    </row>
    <row r="180" spans="1:5">
      <c r="A180" s="5" t="s">
        <v>170</v>
      </c>
      <c r="B180" s="6">
        <v>3592</v>
      </c>
      <c r="C180" s="12">
        <v>3592</v>
      </c>
      <c r="D180" s="6">
        <v>3592</v>
      </c>
      <c r="E180" s="17"/>
    </row>
    <row r="181" spans="1:5">
      <c r="A181" s="5" t="s">
        <v>89</v>
      </c>
      <c r="B181" s="6">
        <v>1039.6400000000001</v>
      </c>
      <c r="C181" s="12">
        <v>1212.27</v>
      </c>
      <c r="D181" s="6">
        <v>1200</v>
      </c>
      <c r="E181" s="17"/>
    </row>
    <row r="182" spans="1:5">
      <c r="A182" s="5" t="s">
        <v>147</v>
      </c>
      <c r="B182" s="6">
        <v>22604.6</v>
      </c>
      <c r="C182" s="12">
        <v>19957.509999999998</v>
      </c>
      <c r="D182" s="6">
        <v>17457</v>
      </c>
      <c r="E182" s="17"/>
    </row>
    <row r="183" spans="1:5">
      <c r="A183" s="5" t="s">
        <v>65</v>
      </c>
      <c r="B183" s="6">
        <v>59666</v>
      </c>
      <c r="C183" s="12">
        <v>59185.5</v>
      </c>
      <c r="D183" s="6">
        <v>57614</v>
      </c>
      <c r="E183" s="17"/>
    </row>
    <row r="184" spans="1:5">
      <c r="A184" s="5" t="s">
        <v>77</v>
      </c>
      <c r="B184" s="6">
        <v>0</v>
      </c>
      <c r="C184" s="12">
        <v>0</v>
      </c>
      <c r="D184" s="6">
        <v>0</v>
      </c>
      <c r="E184" s="17"/>
    </row>
    <row r="185" spans="1:5">
      <c r="A185" s="5" t="s">
        <v>134</v>
      </c>
      <c r="B185" s="6">
        <v>7200</v>
      </c>
      <c r="C185" s="12">
        <v>2230.39</v>
      </c>
      <c r="D185" s="6">
        <v>9600</v>
      </c>
      <c r="E185" s="17"/>
    </row>
    <row r="186" spans="1:5">
      <c r="A186" s="5" t="s">
        <v>140</v>
      </c>
      <c r="B186" s="6">
        <v>29624.92</v>
      </c>
      <c r="C186" s="12">
        <v>32272.01</v>
      </c>
      <c r="D186" s="12">
        <v>34770</v>
      </c>
      <c r="E186" s="17"/>
    </row>
    <row r="187" spans="1:5">
      <c r="A187" s="5" t="s">
        <v>208</v>
      </c>
      <c r="B187" s="6">
        <v>19651.64</v>
      </c>
      <c r="C187" s="12">
        <v>0</v>
      </c>
      <c r="D187" s="6">
        <v>0</v>
      </c>
      <c r="E187" s="17"/>
    </row>
    <row r="188" spans="1:5">
      <c r="A188" s="7" t="s">
        <v>37</v>
      </c>
      <c r="B188" s="8">
        <v>143378.79999999999</v>
      </c>
      <c r="C188" s="8">
        <f>SUM(C180:C187)</f>
        <v>118449.68</v>
      </c>
      <c r="D188" s="8">
        <f>SUM(D180:D187)</f>
        <v>124233</v>
      </c>
      <c r="E188" s="19">
        <f>D188-C188</f>
        <v>5783.320000000007</v>
      </c>
    </row>
    <row r="189" spans="1:5">
      <c r="A189" s="5" t="s">
        <v>8</v>
      </c>
      <c r="B189" s="6"/>
      <c r="C189" s="6"/>
      <c r="D189" s="6"/>
      <c r="E189" s="17"/>
    </row>
    <row r="190" spans="1:5">
      <c r="A190" s="5" t="s">
        <v>69</v>
      </c>
      <c r="B190" s="6">
        <v>300</v>
      </c>
      <c r="C190" s="10">
        <v>283.64</v>
      </c>
      <c r="D190" s="6">
        <v>300</v>
      </c>
      <c r="E190" s="17"/>
    </row>
    <row r="191" spans="1:5">
      <c r="A191" s="5" t="s">
        <v>60</v>
      </c>
      <c r="B191" s="6">
        <v>200</v>
      </c>
      <c r="C191" s="10">
        <v>277.63</v>
      </c>
      <c r="D191" s="6">
        <v>200</v>
      </c>
      <c r="E191" s="17"/>
    </row>
    <row r="192" spans="1:5">
      <c r="A192" s="5" t="s">
        <v>57</v>
      </c>
      <c r="B192" s="6">
        <v>50</v>
      </c>
      <c r="C192" s="10">
        <v>0</v>
      </c>
      <c r="D192" s="6">
        <v>0</v>
      </c>
      <c r="E192" s="17"/>
    </row>
    <row r="193" spans="1:5">
      <c r="A193" s="7" t="s">
        <v>27</v>
      </c>
      <c r="B193" s="8">
        <v>550</v>
      </c>
      <c r="C193" s="8">
        <f>SUM(C190:C192)</f>
        <v>561.27</v>
      </c>
      <c r="D193" s="8">
        <f>SUM(D190:D192)</f>
        <v>500</v>
      </c>
      <c r="E193" s="19">
        <f>D193-C193</f>
        <v>-61.269999999999982</v>
      </c>
    </row>
    <row r="194" spans="1:5">
      <c r="A194" s="5" t="s">
        <v>29</v>
      </c>
      <c r="B194" s="6"/>
      <c r="C194" s="6"/>
      <c r="D194" s="6"/>
      <c r="E194" s="17"/>
    </row>
    <row r="195" spans="1:5">
      <c r="A195" s="5" t="s">
        <v>10</v>
      </c>
      <c r="B195" s="6"/>
      <c r="C195" s="6"/>
      <c r="D195" s="6"/>
      <c r="E195" s="17"/>
    </row>
    <row r="196" spans="1:5">
      <c r="A196" s="5" t="s">
        <v>223</v>
      </c>
      <c r="B196" s="6"/>
      <c r="C196" s="6"/>
      <c r="D196" s="6">
        <v>500</v>
      </c>
      <c r="E196" s="17"/>
    </row>
    <row r="197" spans="1:5">
      <c r="A197" s="5" t="s">
        <v>222</v>
      </c>
      <c r="B197" s="6"/>
      <c r="C197" s="6"/>
      <c r="D197" s="6">
        <v>0</v>
      </c>
      <c r="E197" s="17"/>
    </row>
    <row r="198" spans="1:5">
      <c r="A198" s="5" t="s">
        <v>189</v>
      </c>
      <c r="B198" s="6">
        <v>1000</v>
      </c>
      <c r="C198" s="12">
        <v>0</v>
      </c>
      <c r="D198" s="6">
        <v>1000</v>
      </c>
      <c r="E198" s="17"/>
    </row>
    <row r="199" spans="1:5">
      <c r="A199" s="5" t="s">
        <v>150</v>
      </c>
      <c r="B199" s="6">
        <v>0</v>
      </c>
      <c r="C199" s="12">
        <v>0</v>
      </c>
      <c r="D199" s="6">
        <v>0</v>
      </c>
      <c r="E199" s="17"/>
    </row>
    <row r="200" spans="1:5">
      <c r="A200" s="5" t="s">
        <v>116</v>
      </c>
      <c r="B200" s="6">
        <v>220</v>
      </c>
      <c r="C200" s="12">
        <v>222.97</v>
      </c>
      <c r="D200" s="6">
        <v>0</v>
      </c>
      <c r="E200" s="17"/>
    </row>
    <row r="201" spans="1:5">
      <c r="A201" s="5" t="s">
        <v>191</v>
      </c>
      <c r="B201" s="6">
        <v>770</v>
      </c>
      <c r="C201" s="12">
        <v>235.78</v>
      </c>
      <c r="D201" s="6">
        <v>250</v>
      </c>
      <c r="E201" s="17"/>
    </row>
    <row r="202" spans="1:5">
      <c r="A202" s="5" t="s">
        <v>192</v>
      </c>
      <c r="B202" s="6">
        <v>0</v>
      </c>
      <c r="C202" s="12">
        <v>78.95</v>
      </c>
      <c r="D202" s="6">
        <v>100</v>
      </c>
      <c r="E202" s="17"/>
    </row>
    <row r="203" spans="1:5">
      <c r="A203" s="5" t="s">
        <v>32</v>
      </c>
      <c r="B203" s="6">
        <v>1990</v>
      </c>
      <c r="C203" s="6">
        <f>SUM(C196:C202)</f>
        <v>537.70000000000005</v>
      </c>
      <c r="D203" s="6">
        <f>SUM(D196:D202)</f>
        <v>1850</v>
      </c>
      <c r="E203" s="19">
        <f>D203-C203</f>
        <v>1312.3</v>
      </c>
    </row>
    <row r="204" spans="1:5">
      <c r="A204" s="5" t="s">
        <v>6</v>
      </c>
      <c r="B204" s="6"/>
      <c r="C204" s="6"/>
      <c r="D204" s="6"/>
      <c r="E204" s="17"/>
    </row>
    <row r="205" spans="1:5">
      <c r="A205" s="5" t="s">
        <v>221</v>
      </c>
      <c r="B205" s="6"/>
      <c r="C205" s="6"/>
      <c r="D205" s="6">
        <v>3200</v>
      </c>
      <c r="E205" s="17"/>
    </row>
    <row r="206" spans="1:5">
      <c r="A206" s="5" t="s">
        <v>206</v>
      </c>
      <c r="B206" s="6">
        <v>197.13</v>
      </c>
      <c r="C206" s="12">
        <v>203.08</v>
      </c>
      <c r="D206" s="6">
        <v>0</v>
      </c>
      <c r="E206" s="17"/>
    </row>
    <row r="207" spans="1:5">
      <c r="A207" s="5" t="s">
        <v>68</v>
      </c>
      <c r="B207" s="6">
        <v>0</v>
      </c>
      <c r="C207" s="12">
        <v>0</v>
      </c>
      <c r="D207" s="6">
        <v>0</v>
      </c>
      <c r="E207" s="17"/>
    </row>
    <row r="208" spans="1:5">
      <c r="A208" s="5" t="s">
        <v>161</v>
      </c>
      <c r="B208" s="6">
        <v>120</v>
      </c>
      <c r="C208" s="12">
        <v>182.24</v>
      </c>
      <c r="D208" s="6">
        <v>0</v>
      </c>
      <c r="E208" s="17"/>
    </row>
    <row r="209" spans="1:5">
      <c r="A209" s="5" t="s">
        <v>162</v>
      </c>
      <c r="B209" s="6">
        <v>0</v>
      </c>
      <c r="C209" s="12">
        <v>0</v>
      </c>
      <c r="D209" s="6">
        <v>0</v>
      </c>
      <c r="E209" s="17"/>
    </row>
    <row r="210" spans="1:5">
      <c r="A210" s="5" t="s">
        <v>151</v>
      </c>
      <c r="B210" s="6">
        <v>0</v>
      </c>
      <c r="C210" s="12">
        <v>0</v>
      </c>
      <c r="D210" s="6">
        <v>300</v>
      </c>
      <c r="E210" s="17"/>
    </row>
    <row r="211" spans="1:5">
      <c r="A211" s="5" t="s">
        <v>64</v>
      </c>
      <c r="B211" s="6">
        <v>710</v>
      </c>
      <c r="C211" s="12">
        <v>740</v>
      </c>
      <c r="D211" s="6">
        <v>750</v>
      </c>
      <c r="E211" s="17"/>
    </row>
    <row r="212" spans="1:5">
      <c r="A212" s="5" t="s">
        <v>152</v>
      </c>
      <c r="B212" s="6">
        <v>0</v>
      </c>
      <c r="C212" s="12">
        <v>175.09</v>
      </c>
      <c r="D212" s="6">
        <v>175</v>
      </c>
      <c r="E212" s="17"/>
    </row>
    <row r="213" spans="1:5">
      <c r="A213" s="5" t="s">
        <v>127</v>
      </c>
      <c r="B213" s="6">
        <v>184.24</v>
      </c>
      <c r="C213" s="12">
        <v>278.68</v>
      </c>
      <c r="D213" s="6">
        <v>150</v>
      </c>
      <c r="E213" s="17"/>
    </row>
    <row r="214" spans="1:5">
      <c r="A214" s="5" t="s">
        <v>135</v>
      </c>
      <c r="B214" s="6">
        <v>843.49</v>
      </c>
      <c r="C214" s="12">
        <v>104.31</v>
      </c>
      <c r="D214" s="6">
        <v>100</v>
      </c>
      <c r="E214" s="17"/>
    </row>
    <row r="215" spans="1:5">
      <c r="A215" s="5" t="s">
        <v>99</v>
      </c>
      <c r="B215" s="6">
        <v>0</v>
      </c>
      <c r="C215" s="12">
        <v>0</v>
      </c>
      <c r="D215" s="6">
        <v>0</v>
      </c>
      <c r="E215" s="17"/>
    </row>
    <row r="216" spans="1:5">
      <c r="A216" s="5" t="s">
        <v>115</v>
      </c>
      <c r="B216" s="6">
        <v>0</v>
      </c>
      <c r="C216" s="12">
        <v>0</v>
      </c>
      <c r="D216" s="6">
        <v>0</v>
      </c>
      <c r="E216" s="17"/>
    </row>
    <row r="217" spans="1:5">
      <c r="A217" s="5" t="s">
        <v>107</v>
      </c>
      <c r="B217" s="6">
        <v>0</v>
      </c>
      <c r="C217" s="12">
        <v>0</v>
      </c>
      <c r="D217" s="6">
        <v>0</v>
      </c>
      <c r="E217" s="17"/>
    </row>
    <row r="218" spans="1:5">
      <c r="A218" s="5" t="s">
        <v>128</v>
      </c>
      <c r="B218" s="6">
        <v>0</v>
      </c>
      <c r="C218" s="12">
        <v>0</v>
      </c>
      <c r="D218" s="6">
        <v>0</v>
      </c>
      <c r="E218" s="17"/>
    </row>
    <row r="219" spans="1:5">
      <c r="A219" s="5" t="s">
        <v>81</v>
      </c>
      <c r="B219" s="6">
        <v>0</v>
      </c>
      <c r="C219" s="12">
        <v>0</v>
      </c>
      <c r="D219" s="6">
        <v>1000</v>
      </c>
      <c r="E219" s="17"/>
    </row>
    <row r="220" spans="1:5">
      <c r="A220" s="5" t="s">
        <v>82</v>
      </c>
      <c r="B220" s="6">
        <v>200</v>
      </c>
      <c r="C220" s="12">
        <v>190</v>
      </c>
      <c r="D220" s="6">
        <v>200</v>
      </c>
      <c r="E220" s="17"/>
    </row>
    <row r="221" spans="1:5">
      <c r="A221" s="5" t="s">
        <v>195</v>
      </c>
      <c r="B221" s="6">
        <v>2500</v>
      </c>
      <c r="C221" s="12">
        <v>2500</v>
      </c>
      <c r="D221" s="6">
        <v>2500</v>
      </c>
      <c r="E221" s="17"/>
    </row>
    <row r="222" spans="1:5">
      <c r="A222" s="5" t="s">
        <v>76</v>
      </c>
      <c r="B222" s="6">
        <v>0</v>
      </c>
      <c r="C222" s="12">
        <v>0</v>
      </c>
      <c r="D222" s="6">
        <v>0</v>
      </c>
      <c r="E222" s="17"/>
    </row>
    <row r="223" spans="1:5">
      <c r="A223" s="5" t="s">
        <v>184</v>
      </c>
      <c r="B223" s="6">
        <v>0</v>
      </c>
      <c r="C223" s="12">
        <v>384.5</v>
      </c>
      <c r="D223" s="6">
        <v>0</v>
      </c>
      <c r="E223" s="17"/>
    </row>
    <row r="224" spans="1:5">
      <c r="A224" s="5" t="s">
        <v>21</v>
      </c>
      <c r="B224" s="6">
        <v>4754.8599999999997</v>
      </c>
      <c r="C224" s="6">
        <f>SUM(C205:C223)</f>
        <v>4757.8999999999996</v>
      </c>
      <c r="D224" s="6">
        <f>SUM(D205:D223)</f>
        <v>8375</v>
      </c>
      <c r="E224" s="19">
        <f>D224-C224</f>
        <v>3617.1000000000004</v>
      </c>
    </row>
    <row r="225" spans="1:5">
      <c r="A225" s="7" t="s">
        <v>55</v>
      </c>
      <c r="B225" s="8">
        <v>6744.86</v>
      </c>
      <c r="C225" s="8">
        <f>C224+C203</f>
        <v>5295.5999999999995</v>
      </c>
      <c r="D225" s="8">
        <f>D224+D203</f>
        <v>10225</v>
      </c>
      <c r="E225" s="19">
        <f>D225-C225</f>
        <v>4929.4000000000005</v>
      </c>
    </row>
    <row r="226" spans="1:5">
      <c r="A226" s="5"/>
      <c r="B226" s="6"/>
      <c r="C226" s="6"/>
      <c r="D226" s="6"/>
      <c r="E226" s="17"/>
    </row>
    <row r="227" spans="1:5">
      <c r="A227" s="5" t="s">
        <v>15</v>
      </c>
      <c r="B227" s="6">
        <v>703225</v>
      </c>
      <c r="C227" s="6">
        <f>C225+C193+C188+C178+C144+C123+C119+C113+C99+C87</f>
        <v>677724.39999999991</v>
      </c>
      <c r="D227" s="6">
        <f>D225+D193+D188+D178+D144+D123+D119+D113+D99+D87</f>
        <v>660651.16666666674</v>
      </c>
      <c r="E227" s="18">
        <f>D227-C227</f>
        <v>-17073.233333333163</v>
      </c>
    </row>
    <row r="228" spans="1:5">
      <c r="A228" s="5" t="s">
        <v>225</v>
      </c>
      <c r="B228" s="6"/>
      <c r="C228" s="6">
        <f>C19</f>
        <v>671868.53</v>
      </c>
      <c r="D228" s="6">
        <f>D12</f>
        <v>660651.17000000004</v>
      </c>
      <c r="E228" s="17"/>
    </row>
    <row r="229" spans="1:5">
      <c r="A229" s="5" t="s">
        <v>3</v>
      </c>
      <c r="B229" s="6">
        <f>B19-B227</f>
        <v>0</v>
      </c>
      <c r="C229" s="9">
        <f>C228-C227</f>
        <v>-5855.8699999998789</v>
      </c>
      <c r="D229" s="9">
        <f>D228-D227</f>
        <v>3.3333332976326346E-3</v>
      </c>
      <c r="E229" s="17"/>
    </row>
  </sheetData>
  <pageMargins left="0.75" right="0.75" top="1" bottom="1" header="0.5" footer="0.5"/>
  <pageSetup scale="68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6"/>
  <sheetViews>
    <sheetView zoomScale="80" zoomScaleNormal="80" workbookViewId="0">
      <selection activeCell="B24" sqref="B24"/>
    </sheetView>
  </sheetViews>
  <sheetFormatPr defaultRowHeight="12.75"/>
  <cols>
    <col min="1" max="1" width="16" customWidth="1"/>
    <col min="2" max="2" width="15.28515625" customWidth="1"/>
  </cols>
  <sheetData>
    <row r="1" spans="1:2">
      <c r="A1" t="s">
        <v>227</v>
      </c>
      <c r="B1" s="13">
        <v>27600</v>
      </c>
    </row>
    <row r="2" spans="1:2">
      <c r="A2" t="s">
        <v>228</v>
      </c>
      <c r="B2" s="13">
        <v>372560.66666666669</v>
      </c>
    </row>
    <row r="3" spans="1:2">
      <c r="A3" t="s">
        <v>229</v>
      </c>
      <c r="B3" s="13">
        <v>84500</v>
      </c>
    </row>
    <row r="4" spans="1:2">
      <c r="A4" t="s">
        <v>230</v>
      </c>
      <c r="B4" s="13">
        <v>700</v>
      </c>
    </row>
    <row r="5" spans="1:2">
      <c r="A5" t="s">
        <v>236</v>
      </c>
      <c r="B5" s="13">
        <v>2360</v>
      </c>
    </row>
    <row r="6" spans="1:2">
      <c r="A6" t="s">
        <v>231</v>
      </c>
      <c r="B6" s="13">
        <v>1500</v>
      </c>
    </row>
    <row r="7" spans="1:2">
      <c r="A7" t="s">
        <v>232</v>
      </c>
      <c r="B7" s="13">
        <v>26000</v>
      </c>
    </row>
    <row r="8" spans="1:2">
      <c r="A8" t="s">
        <v>235</v>
      </c>
      <c r="B8" s="13">
        <v>10472.5</v>
      </c>
    </row>
    <row r="9" spans="1:2">
      <c r="A9" t="s">
        <v>240</v>
      </c>
      <c r="B9" s="13">
        <v>124233</v>
      </c>
    </row>
    <row r="10" spans="1:2">
      <c r="A10" t="s">
        <v>233</v>
      </c>
      <c r="B10" s="13">
        <v>500</v>
      </c>
    </row>
    <row r="11" spans="1:2">
      <c r="A11" t="s">
        <v>234</v>
      </c>
      <c r="B11" s="13">
        <v>10225</v>
      </c>
    </row>
    <row r="12" spans="1:2">
      <c r="B12" s="13">
        <f>SUM(B1:B11)</f>
        <v>660651.16666666674</v>
      </c>
    </row>
    <row r="15" spans="1:2">
      <c r="A15" t="s">
        <v>241</v>
      </c>
      <c r="B15" s="13">
        <f>B1+B2+B3+B9</f>
        <v>608893.66666666674</v>
      </c>
    </row>
    <row r="16" spans="1:2">
      <c r="A16" t="s">
        <v>242</v>
      </c>
      <c r="B16" s="13">
        <f>B12-B15</f>
        <v>51757.5</v>
      </c>
    </row>
  </sheetData>
  <pageMargins left="0.7" right="0.7" top="0.75" bottom="0.75" header="0.3" footer="0.3"/>
  <pageSetup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1-24-16</vt:lpstr>
      <vt:lpstr>Pie Chart</vt:lpstr>
    </vt:vector>
  </TitlesOfParts>
  <Company>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L. Spivey</dc:creator>
  <cp:lastModifiedBy>Jimmy L. Spivey</cp:lastModifiedBy>
  <cp:lastPrinted>2016-01-24T21:08:45Z</cp:lastPrinted>
  <dcterms:created xsi:type="dcterms:W3CDTF">2003-08-27T16:40:13Z</dcterms:created>
  <dcterms:modified xsi:type="dcterms:W3CDTF">2016-01-28T02:55:11Z</dcterms:modified>
</cp:coreProperties>
</file>