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985" yWindow="-15" windowWidth="12030" windowHeight="9240"/>
  </bookViews>
  <sheets>
    <sheet name="Budget 2013 for Chris" sheetId="1" r:id="rId1"/>
  </sheets>
  <calcPr calcId="125725"/>
</workbook>
</file>

<file path=xl/calcChain.xml><?xml version="1.0" encoding="utf-8"?>
<calcChain xmlns="http://schemas.openxmlformats.org/spreadsheetml/2006/main">
  <c r="H112" i="1"/>
  <c r="H11" l="1"/>
  <c r="H190"/>
  <c r="H164"/>
  <c r="H182"/>
  <c r="H192" s="1"/>
  <c r="H93"/>
  <c r="H87"/>
  <c r="H88" s="1"/>
  <c r="H78"/>
  <c r="H53"/>
  <c r="H74" s="1"/>
  <c r="H15"/>
  <c r="H16" s="1"/>
  <c r="H194" l="1"/>
  <c r="F15"/>
  <c r="F16"/>
  <c r="C15"/>
  <c r="C16"/>
  <c r="G8"/>
  <c r="G9"/>
  <c r="G10"/>
  <c r="G7"/>
  <c r="E11"/>
  <c r="E15" s="1"/>
  <c r="E16" s="1"/>
  <c r="D8"/>
  <c r="D9"/>
  <c r="D10"/>
  <c r="D11"/>
  <c r="D15" s="1"/>
  <c r="D16" s="1"/>
  <c r="D7"/>
  <c r="G41"/>
  <c r="G42"/>
  <c r="G43"/>
  <c r="G44"/>
  <c r="G45"/>
  <c r="G46"/>
  <c r="G47"/>
  <c r="G48"/>
  <c r="G49"/>
  <c r="G50"/>
  <c r="G51"/>
  <c r="G52"/>
  <c r="G54"/>
  <c r="G55"/>
  <c r="G56"/>
  <c r="G57"/>
  <c r="G58"/>
  <c r="G60"/>
  <c r="G61"/>
  <c r="G62"/>
  <c r="G63"/>
  <c r="G64"/>
  <c r="G65"/>
  <c r="G66"/>
  <c r="G67"/>
  <c r="G68"/>
  <c r="G69"/>
  <c r="G70"/>
  <c r="G71"/>
  <c r="G72"/>
  <c r="G75"/>
  <c r="G76"/>
  <c r="G77"/>
  <c r="G79"/>
  <c r="G80"/>
  <c r="G81"/>
  <c r="G82"/>
  <c r="G83"/>
  <c r="G84"/>
  <c r="G85"/>
  <c r="G86"/>
  <c r="G89"/>
  <c r="G90"/>
  <c r="G91"/>
  <c r="G92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3"/>
  <c r="G154"/>
  <c r="G155"/>
  <c r="G156"/>
  <c r="G157"/>
  <c r="G158"/>
  <c r="G159"/>
  <c r="G160"/>
  <c r="G161"/>
  <c r="G162"/>
  <c r="G163"/>
  <c r="G165"/>
  <c r="G166"/>
  <c r="G167"/>
  <c r="G168"/>
  <c r="G170"/>
  <c r="G171"/>
  <c r="G172"/>
  <c r="G173"/>
  <c r="G174"/>
  <c r="G175"/>
  <c r="G176"/>
  <c r="G177"/>
  <c r="G178"/>
  <c r="G179"/>
  <c r="G180"/>
  <c r="G183"/>
  <c r="G184"/>
  <c r="G185"/>
  <c r="G186"/>
  <c r="G187"/>
  <c r="G188"/>
  <c r="G189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40"/>
  <c r="E192"/>
  <c r="C192"/>
  <c r="B192"/>
  <c r="G11" l="1"/>
  <c r="G15" s="1"/>
  <c r="G16" s="1"/>
  <c r="D192"/>
  <c r="X186"/>
  <c r="F190"/>
  <c r="G190" s="1"/>
  <c r="F181"/>
  <c r="G181" s="1"/>
  <c r="F169"/>
  <c r="G169" s="1"/>
  <c r="F164"/>
  <c r="G164" s="1"/>
  <c r="F152"/>
  <c r="F112"/>
  <c r="G112" s="1"/>
  <c r="F93"/>
  <c r="G93" s="1"/>
  <c r="F87"/>
  <c r="F78"/>
  <c r="G78" s="1"/>
  <c r="F73"/>
  <c r="G73" s="1"/>
  <c r="F59"/>
  <c r="G59" s="1"/>
  <c r="F53"/>
  <c r="G53" s="1"/>
  <c r="F40"/>
  <c r="G40" s="1"/>
  <c r="F88" l="1"/>
  <c r="G88" s="1"/>
  <c r="G87"/>
  <c r="F182"/>
  <c r="G182" s="1"/>
  <c r="G152"/>
  <c r="F74"/>
  <c r="G74" s="1"/>
  <c r="F192" l="1"/>
  <c r="G192" s="1"/>
</calcChain>
</file>

<file path=xl/sharedStrings.xml><?xml version="1.0" encoding="utf-8"?>
<sst xmlns="http://schemas.openxmlformats.org/spreadsheetml/2006/main" count="307" uniqueCount="217">
  <si>
    <t>Accounts</t>
  </si>
  <si>
    <t>Revenues</t>
  </si>
  <si>
    <t/>
  </si>
  <si>
    <t xml:space="preserve">   Contributions &amp; Revenue</t>
  </si>
  <si>
    <t xml:space="preserve">      Contributions</t>
  </si>
  <si>
    <t xml:space="preserve">               4100 - Support - Pledged</t>
  </si>
  <si>
    <t xml:space="preserve">               4105 - Support - Non-pledged</t>
  </si>
  <si>
    <t xml:space="preserve">               4110 - Support - Prior Year</t>
  </si>
  <si>
    <t xml:space="preserve">               4115 - Loose Plate Offering</t>
  </si>
  <si>
    <t xml:space="preserve">        Total Contributions</t>
  </si>
  <si>
    <t xml:space="preserve">      Other Revenue</t>
  </si>
  <si>
    <t xml:space="preserve">               4501 - Interest Income - Bldg Fund</t>
  </si>
  <si>
    <t xml:space="preserve">        Total Other Revenue</t>
  </si>
  <si>
    <t xml:space="preserve">     Total Contributions &amp; Revenue</t>
  </si>
  <si>
    <t xml:space="preserve">  Total Revenues</t>
  </si>
  <si>
    <t>Expenses</t>
  </si>
  <si>
    <t xml:space="preserve">   Worship</t>
  </si>
  <si>
    <t xml:space="preserve">               5109 - Audio-Visual Maintenance</t>
  </si>
  <si>
    <t xml:space="preserve">               5115 - Clinicians</t>
  </si>
  <si>
    <t xml:space="preserve">               5125 - Clinicians - Recorder</t>
  </si>
  <si>
    <t xml:space="preserve">               5130 - Handbell Repair/Pads</t>
  </si>
  <si>
    <t xml:space="preserve">               5135 - Licensing</t>
  </si>
  <si>
    <t xml:space="preserve">               5140 - Music - Choirs/Voice</t>
  </si>
  <si>
    <t xml:space="preserve">               5145 - Music - Handbells</t>
  </si>
  <si>
    <t xml:space="preserve">               5147 - Music-Instrumental</t>
  </si>
  <si>
    <t xml:space="preserve">               5150 - Music Software</t>
  </si>
  <si>
    <t xml:space="preserve">               5155 - Music - Recorder</t>
  </si>
  <si>
    <t xml:space="preserve">               5160 - Music - Strings</t>
  </si>
  <si>
    <t xml:space="preserve">               5165 - Organ Maintenance</t>
  </si>
  <si>
    <t xml:space="preserve">               5170 - Organ Tuning</t>
  </si>
  <si>
    <t xml:space="preserve">               5175 - Piano Tuning</t>
  </si>
  <si>
    <t xml:space="preserve">               5179 - Professional Development</t>
  </si>
  <si>
    <t xml:space="preserve">               5180 - Professional Memberships</t>
  </si>
  <si>
    <t xml:space="preserve">               5182 - Special Service Musicians</t>
  </si>
  <si>
    <t xml:space="preserve">               5184 - Worship, Contemporary</t>
  </si>
  <si>
    <t xml:space="preserve">               5185 - Worship Supplies-General</t>
  </si>
  <si>
    <t xml:space="preserve">               5190 - Worship Supply-Communion</t>
  </si>
  <si>
    <t xml:space="preserve">               5511 - Liturgical Enhancements</t>
  </si>
  <si>
    <t xml:space="preserve">     Total Worship</t>
  </si>
  <si>
    <t xml:space="preserve">   Nurture</t>
  </si>
  <si>
    <t xml:space="preserve">      Children</t>
  </si>
  <si>
    <t xml:space="preserve">               5201 - Children's Bibles</t>
  </si>
  <si>
    <t xml:space="preserve">               5205 - Children's CE Supplies</t>
  </si>
  <si>
    <t xml:space="preserve">               5209 - Ch &amp; Yth Protection Verification</t>
  </si>
  <si>
    <t xml:space="preserve">               5220 - Children's Music Ministry</t>
  </si>
  <si>
    <t xml:space="preserve">               5225 - Ch. Curriculum</t>
  </si>
  <si>
    <t xml:space="preserve">               5240 - Ch. Leadership Dev. &amp; Travel</t>
  </si>
  <si>
    <t xml:space="preserve">               5245 - Ch. Library/AV/Res</t>
  </si>
  <si>
    <t xml:space="preserve">               5248 - Parenting classes &amp; Workshops</t>
  </si>
  <si>
    <t xml:space="preserve">               5250 - Ch. Special Events</t>
  </si>
  <si>
    <t xml:space="preserve">               5260 - Vacation Bible School</t>
  </si>
  <si>
    <t xml:space="preserve">        Total Children</t>
  </si>
  <si>
    <t xml:space="preserve">      Adults</t>
  </si>
  <si>
    <t xml:space="preserve">               5200 - Adult Education</t>
  </si>
  <si>
    <t xml:space="preserve">               5280 - Ad. Curriculum</t>
  </si>
  <si>
    <t xml:space="preserve">               5282 - Ad. Supplies</t>
  </si>
  <si>
    <t xml:space="preserve">               5286 - Ad. Leadership Devel. &amp; Travel</t>
  </si>
  <si>
    <t xml:space="preserve">        Total Adults</t>
  </si>
  <si>
    <t xml:space="preserve">      Youth</t>
  </si>
  <si>
    <t xml:space="preserve">               5254 - Youth Bibles</t>
  </si>
  <si>
    <t xml:space="preserve">               5255 - Youth Mission</t>
  </si>
  <si>
    <t xml:space="preserve">               5256 - Yth Leadership Dev. &amp; Travel</t>
  </si>
  <si>
    <t xml:space="preserve">               5257 - Youth Special Events</t>
  </si>
  <si>
    <t xml:space="preserve">               5258 - Youth CE Supplies</t>
  </si>
  <si>
    <t xml:space="preserve">               5265 - Youth Curriculum</t>
  </si>
  <si>
    <t xml:space="preserve">               5266 - College Ministry</t>
  </si>
  <si>
    <t xml:space="preserve">               5269 - Yth Library/AV/Res</t>
  </si>
  <si>
    <t xml:space="preserve">               5270 - Sr. Hi Mission Trip</t>
  </si>
  <si>
    <t xml:space="preserve">               5271 - Jr. Mission Trip</t>
  </si>
  <si>
    <t xml:space="preserve">               5272 - Sr. High Conferences</t>
  </si>
  <si>
    <t xml:space="preserve">               5273 - Jr. High Conferences</t>
  </si>
  <si>
    <t xml:space="preserve">        Total Youth</t>
  </si>
  <si>
    <t xml:space="preserve">     Total Nurture</t>
  </si>
  <si>
    <t xml:space="preserve">   Fellowship</t>
  </si>
  <si>
    <t xml:space="preserve">               5300 - Kitchen Supplies</t>
  </si>
  <si>
    <t xml:space="preserve">               5320 - Fellowship Supplies</t>
  </si>
  <si>
    <t xml:space="preserve">     Total Fellowship</t>
  </si>
  <si>
    <t xml:space="preserve">   Care</t>
  </si>
  <si>
    <t xml:space="preserve">      Care: Deacons/Stephen Minister</t>
  </si>
  <si>
    <t xml:space="preserve">               5505 - Deacon Supplies</t>
  </si>
  <si>
    <t xml:space="preserve">               5509 - Prayer Chain</t>
  </si>
  <si>
    <t xml:space="preserve">               5510 - Deacon Training</t>
  </si>
  <si>
    <t xml:space="preserve">               5515 - Memorial Receptions</t>
  </si>
  <si>
    <t xml:space="preserve">               5525 - Pastoral Care Discretionary Fund</t>
  </si>
  <si>
    <t xml:space="preserve">               5530 - Stephen Ministry</t>
  </si>
  <si>
    <t xml:space="preserve">        Total Care: Deacons/Stephen Minister</t>
  </si>
  <si>
    <t xml:space="preserve">     Total Care</t>
  </si>
  <si>
    <t xml:space="preserve">   Welcoming</t>
  </si>
  <si>
    <t xml:space="preserve">               5326 - Connecting</t>
  </si>
  <si>
    <t xml:space="preserve">               5328 - Engaging</t>
  </si>
  <si>
    <t xml:space="preserve">               5331 - Hosting</t>
  </si>
  <si>
    <t xml:space="preserve">     Total Welcoming</t>
  </si>
  <si>
    <t xml:space="preserve">   Mission</t>
  </si>
  <si>
    <t xml:space="preserve">               5720 - Bay Area Turning Point</t>
  </si>
  <si>
    <t xml:space="preserve">               5725 - CEDEPCA</t>
  </si>
  <si>
    <t xml:space="preserve">               5730 - Camp Cho Yeh</t>
  </si>
  <si>
    <t xml:space="preserve">               5735 - Community</t>
  </si>
  <si>
    <t xml:space="preserve">               5736 - Family Promise</t>
  </si>
  <si>
    <t xml:space="preserve">               5737 - Guatemala</t>
  </si>
  <si>
    <t xml:space="preserve">               5740 - Habitat for Humanity</t>
  </si>
  <si>
    <t xml:space="preserve">               5743 - Houston Campus Ministry</t>
  </si>
  <si>
    <t xml:space="preserve">               5749 - Institute for Civility</t>
  </si>
  <si>
    <t xml:space="preserve">               5750 - ICM</t>
  </si>
  <si>
    <t xml:space="preserve">               5755 - Meals on Wheels</t>
  </si>
  <si>
    <t xml:space="preserve">               5775 - POP</t>
  </si>
  <si>
    <t xml:space="preserve">               5782 - Presb. Service Center</t>
  </si>
  <si>
    <t xml:space="preserve">               5785 - Presbytery</t>
  </si>
  <si>
    <t xml:space="preserve">               5790 - Samaritan Counseling Cntr</t>
  </si>
  <si>
    <t xml:space="preserve">               5800 - UBUNTU</t>
  </si>
  <si>
    <t xml:space="preserve">               5801 - Vellore Christian Medical College</t>
  </si>
  <si>
    <t xml:space="preserve">     Total Mission</t>
  </si>
  <si>
    <t xml:space="preserve">   Administration</t>
  </si>
  <si>
    <t xml:space="preserve">      Administration: Personnel</t>
  </si>
  <si>
    <t xml:space="preserve">               5900 - Sr Pastor Compensation</t>
  </si>
  <si>
    <t xml:space="preserve">               5905 - Sr Pastor Continuing Educ</t>
  </si>
  <si>
    <t xml:space="preserve">               5910 - Sr Pastor Pension/Ins</t>
  </si>
  <si>
    <t xml:space="preserve">               5915 - Sr Pastor Profess Expense</t>
  </si>
  <si>
    <t xml:space="preserve">               5925 - Sr Pastor Housing</t>
  </si>
  <si>
    <t xml:space="preserve">               5930 - Sr Pastor Car Allowance</t>
  </si>
  <si>
    <t xml:space="preserve">               5940 - Sr Pastor Med Supplement</t>
  </si>
  <si>
    <t xml:space="preserve">               5941 - Sr. Pastor Soc. Sec. Suppl.</t>
  </si>
  <si>
    <t xml:space="preserve">               5946 - Assoc. Pastor Comp</t>
  </si>
  <si>
    <t xml:space="preserve">               5950 - Assoc Pastor Contin Educ</t>
  </si>
  <si>
    <t xml:space="preserve">               5955 - Assoc Pastor Pension/Ins</t>
  </si>
  <si>
    <t xml:space="preserve">               5960 - Assoc Pastor Med Supplmnt</t>
  </si>
  <si>
    <t xml:space="preserve">               5965 - Assoc Pastor Discretionary</t>
  </si>
  <si>
    <t xml:space="preserve">               5971 - Assoc. Pastor Housing</t>
  </si>
  <si>
    <t xml:space="preserve">               5975 - Assoc Pastor Car Allowanc</t>
  </si>
  <si>
    <t xml:space="preserve">               5990 - AP Continuing Education</t>
  </si>
  <si>
    <t xml:space="preserve">               5995 - AP Pension/Ins</t>
  </si>
  <si>
    <t xml:space="preserve">               6000 - AP Books, Professional Dues</t>
  </si>
  <si>
    <t xml:space="preserve">               6005 - AP Car Allowance</t>
  </si>
  <si>
    <t xml:space="preserve">               6008 - AP Compensation</t>
  </si>
  <si>
    <t xml:space="preserve">               6009 - AP Housing</t>
  </si>
  <si>
    <t xml:space="preserve">               6010 - AP Soc. Sec. Pmt.</t>
  </si>
  <si>
    <t xml:space="preserve">               6016 - Children's Ministry Position</t>
  </si>
  <si>
    <t xml:space="preserve">               6020 - Ch. Secretary</t>
  </si>
  <si>
    <t xml:space="preserve">               6021 - Office Temp.</t>
  </si>
  <si>
    <t xml:space="preserve">               6024 - Assoc. Music Dir.</t>
  </si>
  <si>
    <t xml:space="preserve">               6025 - Music Director Compens</t>
  </si>
  <si>
    <t xml:space="preserve">               6030 - Subst Music Director Compens</t>
  </si>
  <si>
    <t xml:space="preserve">               6035 - Organist Compensation</t>
  </si>
  <si>
    <t xml:space="preserve">               6040 - Subst Organist Compens</t>
  </si>
  <si>
    <t xml:space="preserve">               6041 - Bookkeeper</t>
  </si>
  <si>
    <t xml:space="preserve">               6055 - Nursery Payroll</t>
  </si>
  <si>
    <t xml:space="preserve">               6060 - Payroll Taxes</t>
  </si>
  <si>
    <t xml:space="preserve">               6062 - Staff Benefits/Contin Ed</t>
  </si>
  <si>
    <t xml:space="preserve">               6070 - Staff Group Health</t>
  </si>
  <si>
    <t xml:space="preserve">               6080 - Training Supplies</t>
  </si>
  <si>
    <t xml:space="preserve">        Total Administration: Personnel</t>
  </si>
  <si>
    <t xml:space="preserve">      Administration: Office</t>
  </si>
  <si>
    <t xml:space="preserve">               6120 - Computer Expenses</t>
  </si>
  <si>
    <t xml:space="preserve">               6130 - General &amp; Administrative</t>
  </si>
  <si>
    <t xml:space="preserve">               6131 - Payroll expenses</t>
  </si>
  <si>
    <t xml:space="preserve">               6135 - Insurance</t>
  </si>
  <si>
    <t xml:space="preserve">               6140 - Office Supplies</t>
  </si>
  <si>
    <t xml:space="preserve">               6145 - Postage</t>
  </si>
  <si>
    <t xml:space="preserve">               6149 - Stationery</t>
  </si>
  <si>
    <t xml:space="preserve">               6155 - Telephone</t>
  </si>
  <si>
    <t xml:space="preserve">               6160 - Telephone - Cellular</t>
  </si>
  <si>
    <t xml:space="preserve">               6165 - Copier Maint/Expenses</t>
  </si>
  <si>
    <t xml:space="preserve">        Total Administration: Office</t>
  </si>
  <si>
    <t xml:space="preserve">      Administration: Communications</t>
  </si>
  <si>
    <t xml:space="preserve">               5329 - Print media ads.</t>
  </si>
  <si>
    <t xml:space="preserve">               5332 - Direct mailings/brochures</t>
  </si>
  <si>
    <t xml:space="preserve">        Total Administration: Communications</t>
  </si>
  <si>
    <t xml:space="preserve">      Building and Grounds</t>
  </si>
  <si>
    <t xml:space="preserve">               6045 - Janitorial Services</t>
  </si>
  <si>
    <t xml:space="preserve">               6210 - Custodial Supplies</t>
  </si>
  <si>
    <t xml:space="preserve">               6215 - Fire Alarm</t>
  </si>
  <si>
    <t xml:space="preserve">               6220 - Paper Supplies</t>
  </si>
  <si>
    <t xml:space="preserve">               6225 - Repairs and Maintenance</t>
  </si>
  <si>
    <t xml:space="preserve">               6230 - Lawn Maintenance</t>
  </si>
  <si>
    <t xml:space="preserve">               6240 - Util - Electricity</t>
  </si>
  <si>
    <t xml:space="preserve">               6245 - Util - Gas</t>
  </si>
  <si>
    <t xml:space="preserve">               6250 - Util - Trash</t>
  </si>
  <si>
    <t xml:space="preserve">               6255 - Util - Water</t>
  </si>
  <si>
    <t xml:space="preserve">        Total Building and Grounds</t>
  </si>
  <si>
    <t xml:space="preserve">     Total Administration</t>
  </si>
  <si>
    <t xml:space="preserve">   Stewardship &amp; Finance</t>
  </si>
  <si>
    <t xml:space="preserve">               6109 - Presbytery per capita</t>
  </si>
  <si>
    <t xml:space="preserve">               6110 - Bank Charges</t>
  </si>
  <si>
    <t xml:space="preserve">               6115 - Interest - Mortgage</t>
  </si>
  <si>
    <t xml:space="preserve">               6150 - Stewardship</t>
  </si>
  <si>
    <t xml:space="preserve">               6290 - Mortgage Principal</t>
  </si>
  <si>
    <t xml:space="preserve">     Total Stewardship &amp; Finance</t>
  </si>
  <si>
    <t xml:space="preserve">  Total Expenses</t>
  </si>
  <si>
    <t>Worship</t>
  </si>
  <si>
    <t>Nurture</t>
  </si>
  <si>
    <t>Fellowship</t>
  </si>
  <si>
    <t>Total Care</t>
  </si>
  <si>
    <t>Mission</t>
  </si>
  <si>
    <t>Total Administration</t>
  </si>
  <si>
    <t>S&amp;F:</t>
  </si>
  <si>
    <t>60XX-Youth Ministry Coordinator (proposed)</t>
  </si>
  <si>
    <t>61XX-Reserve funds</t>
  </si>
  <si>
    <t>53XX-Additional Outreach Proposed</t>
  </si>
  <si>
    <t xml:space="preserve">Actual
(2011)
</t>
  </si>
  <si>
    <t>Budget (2011)</t>
  </si>
  <si>
    <t xml:space="preserve">Actual
(2012)
</t>
  </si>
  <si>
    <t>Budget (2012)</t>
  </si>
  <si>
    <t>Amt Under (Over) Budget</t>
  </si>
  <si>
    <t>Budget (2013)</t>
  </si>
  <si>
    <t>BALANCE:</t>
  </si>
  <si>
    <t>ADDITIONAL ITEM: PASTOR SEARCH</t>
  </si>
  <si>
    <t>(includes $2,792 added by Pat during Session mtg)</t>
  </si>
  <si>
    <t>(reduced by $1,000)</t>
  </si>
  <si>
    <t>(reduced by $1,200)</t>
  </si>
  <si>
    <t>(reduced by $738)</t>
  </si>
  <si>
    <t>(includes 2.5% raise for most staff, slightly less for Helen DeLeon)</t>
  </si>
  <si>
    <t>(includes $4,500 additional for Outreach)</t>
  </si>
  <si>
    <t>(new item; anticipate needing more in 2014)</t>
  </si>
  <si>
    <t>Date : 1/9/2013</t>
  </si>
  <si>
    <t>(carry over from 2012. This doesn't belong in this row; Pat will fix)</t>
  </si>
  <si>
    <t>Balance (Revenue minus Expense)</t>
  </si>
  <si>
    <t>Notes</t>
  </si>
  <si>
    <t>(Chris increased this to balance budget)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</si>
</sst>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5" formatCode="#,##0.000"/>
    <numFmt numFmtId="166" formatCode="#,##0.0000"/>
  </numFmts>
  <fonts count="17">
    <font>
      <sz val="10"/>
      <color indexed="8"/>
      <name val="Arial"/>
    </font>
    <font>
      <sz val="9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9"/>
      <color rgb="FF1A2A37"/>
      <name val="Tahoma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9"/>
      <color rgb="FF000000"/>
      <name val="Arial"/>
      <family val="2"/>
    </font>
    <font>
      <b/>
      <i/>
      <sz val="9"/>
      <color indexed="8"/>
      <name val="Arial"/>
      <family val="2"/>
    </font>
    <font>
      <b/>
      <i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 applyAlignment="1" applyProtection="1">
      <alignment horizontal="center" vertical="top"/>
      <protection locked="0"/>
    </xf>
    <xf numFmtId="1" fontId="1" fillId="0" borderId="0" xfId="0" applyNumberFormat="1" applyFont="1" applyFill="1" applyAlignment="1" applyProtection="1">
      <alignment horizontal="left" vertical="top"/>
      <protection locked="0"/>
    </xf>
    <xf numFmtId="0" fontId="1" fillId="0" borderId="0" xfId="0" applyFont="1" applyFill="1" applyAlignment="1" applyProtection="1">
      <alignment horizontal="right" vertical="top"/>
      <protection locked="0"/>
    </xf>
    <xf numFmtId="4" fontId="1" fillId="0" borderId="0" xfId="0" applyNumberFormat="1" applyFont="1" applyFill="1" applyAlignment="1" applyProtection="1">
      <alignment horizontal="right" vertical="top"/>
      <protection locked="0"/>
    </xf>
    <xf numFmtId="4" fontId="0" fillId="0" borderId="0" xfId="0" applyNumberFormat="1"/>
    <xf numFmtId="0" fontId="7" fillId="0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7" fillId="2" borderId="1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7" fillId="3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7" fillId="4" borderId="0" xfId="0" applyFont="1" applyFill="1" applyAlignment="1">
      <alignment wrapText="1"/>
    </xf>
    <xf numFmtId="0" fontId="7" fillId="4" borderId="0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164" fontId="7" fillId="0" borderId="0" xfId="0" applyNumberFormat="1" applyFont="1" applyFill="1" applyAlignment="1">
      <alignment wrapText="1"/>
    </xf>
    <xf numFmtId="0" fontId="8" fillId="0" borderId="0" xfId="0" applyFont="1" applyFill="1" applyAlignment="1">
      <alignment vertical="top" wrapText="1"/>
    </xf>
    <xf numFmtId="0" fontId="7" fillId="0" borderId="0" xfId="0" applyFont="1" applyFill="1" applyBorder="1" applyAlignment="1">
      <alignment wrapText="1"/>
    </xf>
    <xf numFmtId="165" fontId="1" fillId="0" borderId="0" xfId="0" applyNumberFormat="1" applyFont="1" applyFill="1" applyAlignment="1" applyProtection="1">
      <alignment horizontal="right" vertical="top"/>
      <protection locked="0"/>
    </xf>
    <xf numFmtId="44" fontId="1" fillId="0" borderId="0" xfId="0" applyNumberFormat="1" applyFont="1" applyFill="1" applyAlignment="1" applyProtection="1">
      <alignment horizontal="right" vertical="top"/>
      <protection locked="0"/>
    </xf>
    <xf numFmtId="0" fontId="5" fillId="0" borderId="0" xfId="0" applyFont="1"/>
    <xf numFmtId="0" fontId="9" fillId="0" borderId="0" xfId="0" applyFont="1"/>
    <xf numFmtId="0" fontId="6" fillId="0" borderId="0" xfId="0" applyFont="1" applyFill="1" applyAlignment="1" applyProtection="1">
      <alignment horizontal="right" vertical="top"/>
      <protection locked="0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 indent="1"/>
    </xf>
    <xf numFmtId="44" fontId="0" fillId="0" borderId="0" xfId="0" applyNumberFormat="1"/>
    <xf numFmtId="166" fontId="0" fillId="0" borderId="0" xfId="0" applyNumberFormat="1"/>
    <xf numFmtId="0" fontId="11" fillId="0" borderId="0" xfId="0" applyFont="1"/>
    <xf numFmtId="0" fontId="12" fillId="0" borderId="3" xfId="0" applyFont="1" applyFill="1" applyBorder="1" applyAlignment="1" applyProtection="1">
      <alignment horizontal="left" vertical="top"/>
      <protection locked="0"/>
    </xf>
    <xf numFmtId="0" fontId="4" fillId="0" borderId="3" xfId="0" applyFont="1" applyBorder="1"/>
    <xf numFmtId="0" fontId="0" fillId="0" borderId="3" xfId="0" applyBorder="1"/>
    <xf numFmtId="0" fontId="2" fillId="0" borderId="3" xfId="0" applyFont="1" applyFill="1" applyBorder="1" applyAlignment="1" applyProtection="1">
      <alignment horizontal="center" vertical="top"/>
      <protection locked="0"/>
    </xf>
    <xf numFmtId="0" fontId="2" fillId="0" borderId="3" xfId="0" applyFont="1" applyFill="1" applyBorder="1" applyAlignment="1" applyProtection="1">
      <alignment horizontal="left" vertical="top"/>
      <protection locked="0"/>
    </xf>
    <xf numFmtId="0" fontId="2" fillId="0" borderId="3" xfId="0" applyFont="1" applyFill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>
      <alignment vertical="top" wrapText="1"/>
    </xf>
    <xf numFmtId="0" fontId="1" fillId="0" borderId="3" xfId="0" applyFont="1" applyFill="1" applyBorder="1" applyAlignment="1" applyProtection="1">
      <alignment horizontal="right" vertical="top"/>
      <protection locked="0"/>
    </xf>
    <xf numFmtId="0" fontId="1" fillId="0" borderId="3" xfId="0" applyFont="1" applyFill="1" applyBorder="1" applyAlignment="1" applyProtection="1">
      <alignment horizontal="left" vertical="top"/>
      <protection locked="0"/>
    </xf>
    <xf numFmtId="4" fontId="1" fillId="0" borderId="3" xfId="0" applyNumberFormat="1" applyFont="1" applyFill="1" applyBorder="1" applyAlignment="1" applyProtection="1">
      <alignment horizontal="right" vertical="top"/>
      <protection locked="0"/>
    </xf>
    <xf numFmtId="4" fontId="0" fillId="0" borderId="3" xfId="0" applyNumberFormat="1" applyBorder="1"/>
    <xf numFmtId="8" fontId="14" fillId="0" borderId="3" xfId="0" applyNumberFormat="1" applyFont="1" applyBorder="1"/>
    <xf numFmtId="4" fontId="12" fillId="0" borderId="3" xfId="0" applyNumberFormat="1" applyFont="1" applyFill="1" applyBorder="1" applyAlignment="1" applyProtection="1">
      <alignment horizontal="right" vertical="top"/>
      <protection locked="0"/>
    </xf>
    <xf numFmtId="8" fontId="0" fillId="0" borderId="3" xfId="0" applyNumberFormat="1" applyBorder="1"/>
    <xf numFmtId="4" fontId="6" fillId="0" borderId="3" xfId="0" applyNumberFormat="1" applyFont="1" applyFill="1" applyBorder="1" applyAlignment="1" applyProtection="1">
      <alignment horizontal="right" vertical="top"/>
      <protection locked="0"/>
    </xf>
    <xf numFmtId="0" fontId="6" fillId="0" borderId="3" xfId="0" applyFont="1" applyFill="1" applyBorder="1" applyAlignment="1" applyProtection="1">
      <alignment horizontal="left" vertical="top"/>
      <protection locked="0"/>
    </xf>
    <xf numFmtId="165" fontId="6" fillId="0" borderId="3" xfId="0" applyNumberFormat="1" applyFont="1" applyFill="1" applyBorder="1" applyAlignment="1" applyProtection="1">
      <alignment horizontal="right" vertical="top"/>
      <protection locked="0"/>
    </xf>
    <xf numFmtId="44" fontId="6" fillId="0" borderId="3" xfId="0" applyNumberFormat="1" applyFont="1" applyFill="1" applyBorder="1" applyAlignment="1" applyProtection="1">
      <alignment horizontal="right" vertical="top"/>
      <protection locked="0"/>
    </xf>
    <xf numFmtId="0" fontId="2" fillId="0" borderId="3" xfId="0" applyFont="1" applyFill="1" applyBorder="1" applyAlignment="1" applyProtection="1">
      <alignment horizontal="right" vertical="top"/>
      <protection locked="0"/>
    </xf>
    <xf numFmtId="0" fontId="15" fillId="0" borderId="3" xfId="0" applyFont="1" applyFill="1" applyBorder="1" applyAlignment="1" applyProtection="1">
      <alignment horizontal="right" vertical="top"/>
      <protection locked="0"/>
    </xf>
    <xf numFmtId="4" fontId="15" fillId="0" borderId="3" xfId="0" applyNumberFormat="1" applyFont="1" applyFill="1" applyBorder="1" applyAlignment="1" applyProtection="1">
      <alignment horizontal="right" vertical="top"/>
      <protection locked="0"/>
    </xf>
    <xf numFmtId="0" fontId="16" fillId="0" borderId="3" xfId="0" applyFont="1" applyBorder="1"/>
    <xf numFmtId="7" fontId="15" fillId="0" borderId="3" xfId="0" applyNumberFormat="1" applyFont="1" applyFill="1" applyBorder="1" applyAlignment="1" applyProtection="1">
      <alignment horizontal="right" vertical="top"/>
      <protection locked="0"/>
    </xf>
    <xf numFmtId="0" fontId="3" fillId="0" borderId="4" xfId="0" applyFont="1" applyFill="1" applyBorder="1" applyAlignment="1" applyProtection="1">
      <alignment horizontal="left" vertical="top"/>
      <protection locked="0"/>
    </xf>
    <xf numFmtId="0" fontId="0" fillId="0" borderId="4" xfId="0" applyBorder="1"/>
    <xf numFmtId="0" fontId="12" fillId="0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38"/>
  <sheetViews>
    <sheetView tabSelected="1" topLeftCell="A6" zoomScaleNormal="100" workbookViewId="0">
      <selection activeCell="I9" sqref="I9"/>
    </sheetView>
  </sheetViews>
  <sheetFormatPr defaultRowHeight="12.75"/>
  <cols>
    <col min="1" max="1" width="34.28515625" customWidth="1"/>
    <col min="2" max="2" width="10.5703125" hidden="1" customWidth="1"/>
    <col min="3" max="3" width="9.85546875" hidden="1" customWidth="1"/>
    <col min="4" max="4" width="12.28515625" hidden="1" customWidth="1"/>
    <col min="5" max="5" width="12" customWidth="1"/>
    <col min="6" max="6" width="11.7109375" customWidth="1"/>
    <col min="7" max="7" width="11.7109375" hidden="1" customWidth="1"/>
    <col min="8" max="8" width="12.140625" customWidth="1"/>
    <col min="9" max="9" width="57" bestFit="1" customWidth="1"/>
    <col min="10" max="10" width="12.7109375" customWidth="1"/>
    <col min="12" max="12" width="13.140625" bestFit="1" customWidth="1"/>
    <col min="13" max="14" width="32.42578125" customWidth="1"/>
    <col min="20" max="20" width="26.42578125" customWidth="1"/>
    <col min="23" max="23" width="17.85546875" customWidth="1"/>
  </cols>
  <sheetData>
    <row r="1" spans="1:13">
      <c r="A1" s="29" t="s">
        <v>212</v>
      </c>
      <c r="B1" s="30"/>
      <c r="C1" s="31"/>
      <c r="D1" s="31"/>
      <c r="E1" s="31"/>
      <c r="F1" s="31"/>
      <c r="G1" s="31"/>
      <c r="H1" s="32"/>
      <c r="M1" s="2">
        <v>1</v>
      </c>
    </row>
    <row r="2" spans="1:13">
      <c r="A2" s="52"/>
      <c r="B2" s="53"/>
      <c r="C2" s="53"/>
      <c r="D2" s="53"/>
      <c r="E2" s="53"/>
      <c r="F2" s="53"/>
      <c r="G2" s="53"/>
      <c r="H2" s="53"/>
    </row>
    <row r="3" spans="1:13" ht="38.25">
      <c r="A3" s="33" t="s">
        <v>0</v>
      </c>
      <c r="B3" s="34" t="s">
        <v>197</v>
      </c>
      <c r="C3" s="35" t="s">
        <v>198</v>
      </c>
      <c r="D3" s="35" t="s">
        <v>201</v>
      </c>
      <c r="E3" s="34" t="s">
        <v>199</v>
      </c>
      <c r="F3" s="34" t="s">
        <v>200</v>
      </c>
      <c r="G3" s="35" t="s">
        <v>201</v>
      </c>
      <c r="H3" s="34" t="s">
        <v>202</v>
      </c>
      <c r="I3" s="54" t="s">
        <v>215</v>
      </c>
      <c r="M3" s="1"/>
    </row>
    <row r="4" spans="1:13">
      <c r="A4" s="33" t="s">
        <v>1</v>
      </c>
      <c r="B4" s="36" t="s">
        <v>2</v>
      </c>
      <c r="C4" s="31"/>
      <c r="D4" s="31"/>
      <c r="E4" s="36" t="s">
        <v>2</v>
      </c>
      <c r="F4" s="36" t="s">
        <v>2</v>
      </c>
      <c r="G4" s="36"/>
      <c r="H4" s="36" t="s">
        <v>2</v>
      </c>
      <c r="I4" s="31"/>
      <c r="M4" s="3"/>
    </row>
    <row r="5" spans="1:13">
      <c r="A5" s="33" t="s">
        <v>3</v>
      </c>
      <c r="B5" s="36" t="s">
        <v>2</v>
      </c>
      <c r="C5" s="31"/>
      <c r="D5" s="31"/>
      <c r="E5" s="36" t="s">
        <v>2</v>
      </c>
      <c r="F5" s="36" t="s">
        <v>2</v>
      </c>
      <c r="G5" s="36"/>
      <c r="H5" s="36" t="s">
        <v>2</v>
      </c>
      <c r="I5" s="31"/>
      <c r="M5" s="3"/>
    </row>
    <row r="6" spans="1:13">
      <c r="A6" s="33" t="s">
        <v>4</v>
      </c>
      <c r="B6" s="36" t="s">
        <v>2</v>
      </c>
      <c r="C6" s="31"/>
      <c r="D6" s="31"/>
      <c r="E6" s="36" t="s">
        <v>2</v>
      </c>
      <c r="F6" s="36" t="s">
        <v>2</v>
      </c>
      <c r="G6" s="36"/>
      <c r="H6" s="36" t="s">
        <v>2</v>
      </c>
      <c r="I6" s="31"/>
      <c r="M6" s="3"/>
    </row>
    <row r="7" spans="1:13">
      <c r="A7" s="37" t="s">
        <v>5</v>
      </c>
      <c r="B7" s="38">
        <v>678041</v>
      </c>
      <c r="C7" s="31">
        <v>689292</v>
      </c>
      <c r="D7" s="39">
        <f>C7-B7</f>
        <v>11251</v>
      </c>
      <c r="E7" s="40">
        <v>611955.56999999995</v>
      </c>
      <c r="F7" s="38">
        <v>607000</v>
      </c>
      <c r="G7" s="39">
        <f>F7-E7</f>
        <v>-4955.5699999999488</v>
      </c>
      <c r="H7" s="41">
        <v>590832</v>
      </c>
      <c r="I7" s="55" t="s">
        <v>205</v>
      </c>
      <c r="M7" s="3"/>
    </row>
    <row r="8" spans="1:13">
      <c r="A8" s="37" t="s">
        <v>6</v>
      </c>
      <c r="B8" s="38">
        <v>50321</v>
      </c>
      <c r="C8" s="31">
        <v>69139</v>
      </c>
      <c r="D8" s="39">
        <f t="shared" ref="D8:D11" si="0">C8-B8</f>
        <v>18818</v>
      </c>
      <c r="E8" s="40">
        <v>72806.679999999993</v>
      </c>
      <c r="F8" s="38">
        <v>75000</v>
      </c>
      <c r="G8" s="39">
        <f t="shared" ref="G8:G11" si="1">F8-E8</f>
        <v>2193.320000000007</v>
      </c>
      <c r="H8" s="41">
        <v>33540</v>
      </c>
      <c r="I8" s="55" t="s">
        <v>216</v>
      </c>
      <c r="M8" s="3"/>
    </row>
    <row r="9" spans="1:13">
      <c r="A9" s="37" t="s">
        <v>7</v>
      </c>
      <c r="B9" s="38">
        <v>1600</v>
      </c>
      <c r="C9" s="31">
        <v>0</v>
      </c>
      <c r="D9" s="39">
        <f t="shared" si="0"/>
        <v>-1600</v>
      </c>
      <c r="E9" s="38">
        <v>3885</v>
      </c>
      <c r="F9" s="38">
        <v>0</v>
      </c>
      <c r="G9" s="39">
        <f t="shared" si="1"/>
        <v>-3885</v>
      </c>
      <c r="H9" s="38">
        <v>45000</v>
      </c>
      <c r="I9" s="55" t="s">
        <v>213</v>
      </c>
      <c r="M9" s="3"/>
    </row>
    <row r="10" spans="1:13">
      <c r="A10" s="37" t="s">
        <v>8</v>
      </c>
      <c r="B10" s="38">
        <v>1875</v>
      </c>
      <c r="C10" s="31">
        <v>0</v>
      </c>
      <c r="D10" s="39">
        <f t="shared" si="0"/>
        <v>-1875</v>
      </c>
      <c r="E10" s="40">
        <v>1588</v>
      </c>
      <c r="F10" s="38">
        <v>0</v>
      </c>
      <c r="G10" s="39">
        <f t="shared" si="1"/>
        <v>-1588</v>
      </c>
      <c r="H10" s="38">
        <v>0</v>
      </c>
      <c r="I10" s="31"/>
      <c r="M10" s="3"/>
    </row>
    <row r="11" spans="1:13">
      <c r="A11" s="33" t="s">
        <v>9</v>
      </c>
      <c r="B11" s="38">
        <v>731837</v>
      </c>
      <c r="C11" s="31">
        <v>758431</v>
      </c>
      <c r="D11" s="39">
        <f t="shared" si="0"/>
        <v>26594</v>
      </c>
      <c r="E11" s="38">
        <f>E10+E9+E8+E7</f>
        <v>690235.25</v>
      </c>
      <c r="F11" s="38">
        <v>682000</v>
      </c>
      <c r="G11" s="39">
        <f t="shared" si="1"/>
        <v>-8235.25</v>
      </c>
      <c r="H11" s="38">
        <f>SUM(H7:H10)</f>
        <v>669372</v>
      </c>
      <c r="I11" s="31"/>
      <c r="M11" s="3"/>
    </row>
    <row r="12" spans="1:13">
      <c r="A12" s="33" t="s">
        <v>10</v>
      </c>
      <c r="B12" s="38" t="s">
        <v>2</v>
      </c>
      <c r="C12" s="31"/>
      <c r="D12" s="31"/>
      <c r="E12" s="38" t="s">
        <v>2</v>
      </c>
      <c r="F12" s="38" t="s">
        <v>2</v>
      </c>
      <c r="G12" s="38"/>
      <c r="H12" s="38" t="s">
        <v>2</v>
      </c>
      <c r="I12" s="31"/>
      <c r="M12" s="3"/>
    </row>
    <row r="13" spans="1:13">
      <c r="A13" s="37" t="s">
        <v>11</v>
      </c>
      <c r="B13" s="38">
        <v>0</v>
      </c>
      <c r="C13" s="31">
        <v>0</v>
      </c>
      <c r="D13" s="31">
        <v>0</v>
      </c>
      <c r="E13" s="38">
        <v>0</v>
      </c>
      <c r="F13" s="38">
        <v>0</v>
      </c>
      <c r="G13" s="38">
        <v>0</v>
      </c>
      <c r="H13" s="38">
        <v>0</v>
      </c>
      <c r="I13" s="31"/>
      <c r="M13" s="3"/>
    </row>
    <row r="14" spans="1:13">
      <c r="A14" s="33" t="s">
        <v>12</v>
      </c>
      <c r="B14" s="38">
        <v>0</v>
      </c>
      <c r="C14" s="31">
        <v>0</v>
      </c>
      <c r="D14" s="31">
        <v>0</v>
      </c>
      <c r="E14" s="38">
        <v>0</v>
      </c>
      <c r="F14" s="38">
        <v>0</v>
      </c>
      <c r="G14" s="38">
        <v>0</v>
      </c>
      <c r="H14" s="38">
        <v>0</v>
      </c>
      <c r="I14" s="31"/>
      <c r="M14" s="3"/>
    </row>
    <row r="15" spans="1:13">
      <c r="A15" s="33" t="s">
        <v>13</v>
      </c>
      <c r="B15" s="38">
        <v>731837</v>
      </c>
      <c r="C15" s="38">
        <f t="shared" ref="C15:D15" si="2">C11</f>
        <v>758431</v>
      </c>
      <c r="D15" s="38">
        <f t="shared" si="2"/>
        <v>26594</v>
      </c>
      <c r="E15" s="38">
        <f>E11</f>
        <v>690235.25</v>
      </c>
      <c r="F15" s="38">
        <f t="shared" ref="F15:G15" si="3">F11</f>
        <v>682000</v>
      </c>
      <c r="G15" s="38">
        <f t="shared" si="3"/>
        <v>-8235.25</v>
      </c>
      <c r="H15" s="38">
        <f t="shared" ref="H15" si="4">H11</f>
        <v>669372</v>
      </c>
      <c r="I15" s="31"/>
      <c r="M15" s="3"/>
    </row>
    <row r="16" spans="1:13">
      <c r="A16" s="33" t="s">
        <v>14</v>
      </c>
      <c r="B16" s="38">
        <v>731837</v>
      </c>
      <c r="C16" s="38">
        <f t="shared" ref="C16:D16" si="5">C15</f>
        <v>758431</v>
      </c>
      <c r="D16" s="38">
        <f t="shared" si="5"/>
        <v>26594</v>
      </c>
      <c r="E16" s="38">
        <f>E15</f>
        <v>690235.25</v>
      </c>
      <c r="F16" s="38">
        <f t="shared" ref="F16:G16" si="6">F15</f>
        <v>682000</v>
      </c>
      <c r="G16" s="38">
        <f t="shared" si="6"/>
        <v>-8235.25</v>
      </c>
      <c r="H16" s="38">
        <f t="shared" ref="H16" si="7">H15</f>
        <v>669372</v>
      </c>
      <c r="I16" s="31"/>
      <c r="M16" s="3"/>
    </row>
    <row r="17" spans="1:13">
      <c r="A17" s="33" t="s">
        <v>15</v>
      </c>
      <c r="B17" s="38" t="s">
        <v>2</v>
      </c>
      <c r="C17" s="31"/>
      <c r="D17" s="31"/>
      <c r="E17" s="38" t="s">
        <v>2</v>
      </c>
      <c r="F17" s="38" t="s">
        <v>2</v>
      </c>
      <c r="G17" s="38"/>
      <c r="H17" s="38" t="s">
        <v>2</v>
      </c>
      <c r="I17" s="31"/>
      <c r="M17" s="3"/>
    </row>
    <row r="18" spans="1:13" hidden="1">
      <c r="A18" s="33" t="s">
        <v>16</v>
      </c>
      <c r="B18" s="38" t="s">
        <v>2</v>
      </c>
      <c r="C18" s="31"/>
      <c r="D18" s="31"/>
      <c r="E18" s="38" t="s">
        <v>2</v>
      </c>
      <c r="F18" s="38" t="s">
        <v>2</v>
      </c>
      <c r="G18" s="38"/>
      <c r="H18" s="38" t="s">
        <v>2</v>
      </c>
      <c r="I18" s="31"/>
      <c r="M18" s="3"/>
    </row>
    <row r="19" spans="1:13" hidden="1">
      <c r="A19" s="37" t="s">
        <v>17</v>
      </c>
      <c r="B19" s="38">
        <v>53.16</v>
      </c>
      <c r="C19" s="31"/>
      <c r="D19" s="31"/>
      <c r="E19" s="38">
        <v>29.99</v>
      </c>
      <c r="F19" s="38">
        <v>590</v>
      </c>
      <c r="G19" s="38"/>
      <c r="H19" s="38">
        <v>590</v>
      </c>
      <c r="I19" s="31"/>
      <c r="M19" s="3"/>
    </row>
    <row r="20" spans="1:13" hidden="1">
      <c r="A20" s="37" t="s">
        <v>18</v>
      </c>
      <c r="B20" s="38">
        <v>0</v>
      </c>
      <c r="C20" s="31"/>
      <c r="D20" s="31"/>
      <c r="E20" s="38">
        <v>0</v>
      </c>
      <c r="F20" s="38">
        <v>200</v>
      </c>
      <c r="G20" s="38"/>
      <c r="H20" s="38">
        <v>200</v>
      </c>
      <c r="I20" s="31"/>
      <c r="M20" s="3"/>
    </row>
    <row r="21" spans="1:13" hidden="1">
      <c r="A21" s="37" t="s">
        <v>19</v>
      </c>
      <c r="B21" s="38">
        <v>0</v>
      </c>
      <c r="C21" s="31"/>
      <c r="D21" s="31"/>
      <c r="E21" s="38">
        <v>175</v>
      </c>
      <c r="F21" s="38">
        <v>0</v>
      </c>
      <c r="G21" s="38"/>
      <c r="H21" s="38">
        <v>0</v>
      </c>
      <c r="I21" s="31"/>
      <c r="M21" s="3"/>
    </row>
    <row r="22" spans="1:13" hidden="1">
      <c r="A22" s="37" t="s">
        <v>20</v>
      </c>
      <c r="B22" s="38">
        <v>0</v>
      </c>
      <c r="C22" s="31"/>
      <c r="D22" s="31"/>
      <c r="E22" s="38">
        <v>118.11</v>
      </c>
      <c r="F22" s="38">
        <v>300</v>
      </c>
      <c r="G22" s="38"/>
      <c r="H22" s="38">
        <v>300</v>
      </c>
      <c r="I22" s="31"/>
      <c r="M22" s="3"/>
    </row>
    <row r="23" spans="1:13" hidden="1">
      <c r="A23" s="37" t="s">
        <v>21</v>
      </c>
      <c r="B23" s="38">
        <v>541</v>
      </c>
      <c r="C23" s="31"/>
      <c r="D23" s="31"/>
      <c r="E23" s="38">
        <v>527</v>
      </c>
      <c r="F23" s="38">
        <v>550</v>
      </c>
      <c r="G23" s="38"/>
      <c r="H23" s="38">
        <v>550</v>
      </c>
      <c r="I23" s="31"/>
      <c r="M23" s="3"/>
    </row>
    <row r="24" spans="1:13" hidden="1">
      <c r="A24" s="37" t="s">
        <v>22</v>
      </c>
      <c r="B24" s="38">
        <v>812.75</v>
      </c>
      <c r="C24" s="31"/>
      <c r="D24" s="31"/>
      <c r="E24" s="38">
        <v>683.01</v>
      </c>
      <c r="F24" s="38">
        <v>1300</v>
      </c>
      <c r="G24" s="38"/>
      <c r="H24" s="38">
        <v>1300</v>
      </c>
      <c r="I24" s="31"/>
      <c r="M24" s="3"/>
    </row>
    <row r="25" spans="1:13" hidden="1">
      <c r="A25" s="37" t="s">
        <v>23</v>
      </c>
      <c r="B25" s="38">
        <v>256.58</v>
      </c>
      <c r="C25" s="31"/>
      <c r="D25" s="31"/>
      <c r="E25" s="38">
        <v>211.49</v>
      </c>
      <c r="F25" s="38">
        <v>200</v>
      </c>
      <c r="G25" s="38"/>
      <c r="H25" s="38">
        <v>200</v>
      </c>
      <c r="I25" s="31"/>
      <c r="M25" s="3"/>
    </row>
    <row r="26" spans="1:13" hidden="1">
      <c r="A26" s="37" t="s">
        <v>24</v>
      </c>
      <c r="B26" s="38">
        <v>44.27</v>
      </c>
      <c r="C26" s="31"/>
      <c r="D26" s="31"/>
      <c r="E26" s="38">
        <v>373.94</v>
      </c>
      <c r="F26" s="38">
        <v>300</v>
      </c>
      <c r="G26" s="38"/>
      <c r="H26" s="38">
        <v>300</v>
      </c>
      <c r="I26" s="31"/>
      <c r="M26" s="3"/>
    </row>
    <row r="27" spans="1:13" hidden="1">
      <c r="A27" s="37" t="s">
        <v>25</v>
      </c>
      <c r="B27" s="38">
        <v>0</v>
      </c>
      <c r="C27" s="31"/>
      <c r="D27" s="31"/>
      <c r="E27" s="38">
        <v>0</v>
      </c>
      <c r="F27" s="38">
        <v>100</v>
      </c>
      <c r="G27" s="38"/>
      <c r="H27" s="38">
        <v>100</v>
      </c>
      <c r="I27" s="31"/>
      <c r="M27" s="3"/>
    </row>
    <row r="28" spans="1:13" hidden="1">
      <c r="A28" s="37" t="s">
        <v>26</v>
      </c>
      <c r="B28" s="38">
        <v>0</v>
      </c>
      <c r="C28" s="31"/>
      <c r="D28" s="31"/>
      <c r="E28" s="38">
        <v>0</v>
      </c>
      <c r="F28" s="38">
        <v>50</v>
      </c>
      <c r="G28" s="38"/>
      <c r="H28" s="38">
        <v>50</v>
      </c>
      <c r="I28" s="31"/>
      <c r="M28" s="3"/>
    </row>
    <row r="29" spans="1:13" hidden="1">
      <c r="A29" s="37" t="s">
        <v>27</v>
      </c>
      <c r="B29" s="38">
        <v>0</v>
      </c>
      <c r="C29" s="31"/>
      <c r="D29" s="31"/>
      <c r="E29" s="38">
        <v>0</v>
      </c>
      <c r="F29" s="38">
        <v>100</v>
      </c>
      <c r="G29" s="38"/>
      <c r="H29" s="38">
        <v>100</v>
      </c>
      <c r="I29" s="31"/>
      <c r="M29" s="3"/>
    </row>
    <row r="30" spans="1:13" hidden="1">
      <c r="A30" s="37" t="s">
        <v>28</v>
      </c>
      <c r="B30" s="38">
        <v>0</v>
      </c>
      <c r="C30" s="31"/>
      <c r="D30" s="31"/>
      <c r="E30" s="38">
        <v>0</v>
      </c>
      <c r="F30" s="38">
        <v>1400</v>
      </c>
      <c r="G30" s="38"/>
      <c r="H30" s="38">
        <v>1400</v>
      </c>
      <c r="I30" s="31"/>
      <c r="M30" s="3"/>
    </row>
    <row r="31" spans="1:13" hidden="1">
      <c r="A31" s="37" t="s">
        <v>29</v>
      </c>
      <c r="B31" s="38">
        <v>720</v>
      </c>
      <c r="C31" s="31"/>
      <c r="D31" s="31"/>
      <c r="E31" s="38">
        <v>0</v>
      </c>
      <c r="F31" s="38">
        <v>1200</v>
      </c>
      <c r="G31" s="38"/>
      <c r="H31" s="38">
        <v>1200</v>
      </c>
      <c r="I31" s="31"/>
      <c r="M31" s="3"/>
    </row>
    <row r="32" spans="1:13" hidden="1">
      <c r="A32" s="37" t="s">
        <v>30</v>
      </c>
      <c r="B32" s="38">
        <v>90</v>
      </c>
      <c r="C32" s="31"/>
      <c r="D32" s="31"/>
      <c r="E32" s="38">
        <v>-100</v>
      </c>
      <c r="F32" s="38">
        <v>200</v>
      </c>
      <c r="G32" s="38"/>
      <c r="H32" s="38">
        <v>200</v>
      </c>
      <c r="I32" s="31"/>
      <c r="M32" s="3"/>
    </row>
    <row r="33" spans="1:15" hidden="1">
      <c r="A33" s="37" t="s">
        <v>31</v>
      </c>
      <c r="B33" s="38">
        <v>1200</v>
      </c>
      <c r="C33" s="31"/>
      <c r="D33" s="31"/>
      <c r="E33" s="38">
        <v>0</v>
      </c>
      <c r="F33" s="38">
        <v>790</v>
      </c>
      <c r="G33" s="38"/>
      <c r="H33" s="38">
        <v>790</v>
      </c>
      <c r="I33" s="31"/>
      <c r="M33" s="3"/>
    </row>
    <row r="34" spans="1:15" hidden="1">
      <c r="A34" s="37" t="s">
        <v>32</v>
      </c>
      <c r="B34" s="38">
        <v>212.24</v>
      </c>
      <c r="C34" s="31"/>
      <c r="D34" s="31"/>
      <c r="E34" s="38">
        <v>65</v>
      </c>
      <c r="F34" s="38">
        <v>415</v>
      </c>
      <c r="G34" s="38"/>
      <c r="H34" s="38">
        <v>415</v>
      </c>
      <c r="I34" s="31"/>
      <c r="M34" s="3"/>
    </row>
    <row r="35" spans="1:15" hidden="1">
      <c r="A35" s="37" t="s">
        <v>33</v>
      </c>
      <c r="B35" s="38">
        <v>550</v>
      </c>
      <c r="C35" s="31"/>
      <c r="D35" s="31"/>
      <c r="E35" s="38">
        <v>1183.6300000000001</v>
      </c>
      <c r="F35" s="38">
        <v>1350</v>
      </c>
      <c r="G35" s="38"/>
      <c r="H35" s="38">
        <v>1350</v>
      </c>
      <c r="I35" s="31"/>
      <c r="M35" s="3"/>
    </row>
    <row r="36" spans="1:15" hidden="1">
      <c r="A36" s="37" t="s">
        <v>34</v>
      </c>
      <c r="B36" s="38">
        <v>9.99</v>
      </c>
      <c r="C36" s="31"/>
      <c r="D36" s="31"/>
      <c r="E36" s="38">
        <v>0</v>
      </c>
      <c r="F36" s="38">
        <v>200</v>
      </c>
      <c r="G36" s="38"/>
      <c r="H36" s="38">
        <v>200</v>
      </c>
      <c r="I36" s="31"/>
      <c r="M36" s="3"/>
    </row>
    <row r="37" spans="1:15" hidden="1">
      <c r="A37" s="37" t="s">
        <v>35</v>
      </c>
      <c r="B37" s="38">
        <v>1106.6600000000001</v>
      </c>
      <c r="C37" s="31"/>
      <c r="D37" s="31"/>
      <c r="E37" s="38">
        <v>371.69</v>
      </c>
      <c r="F37" s="38">
        <v>678</v>
      </c>
      <c r="G37" s="38"/>
      <c r="H37" s="38">
        <v>678</v>
      </c>
      <c r="I37" s="31"/>
      <c r="M37" s="3"/>
    </row>
    <row r="38" spans="1:15" hidden="1">
      <c r="A38" s="37" t="s">
        <v>36</v>
      </c>
      <c r="B38" s="38">
        <v>133.81</v>
      </c>
      <c r="C38" s="31"/>
      <c r="D38" s="31"/>
      <c r="E38" s="38">
        <v>99.25</v>
      </c>
      <c r="F38" s="38">
        <v>100</v>
      </c>
      <c r="G38" s="38"/>
      <c r="H38" s="38">
        <v>100</v>
      </c>
      <c r="I38" s="31"/>
      <c r="M38" s="3"/>
    </row>
    <row r="39" spans="1:15" hidden="1">
      <c r="A39" s="37" t="s">
        <v>37</v>
      </c>
      <c r="B39" s="38">
        <v>200</v>
      </c>
      <c r="C39" s="31"/>
      <c r="D39" s="31"/>
      <c r="E39" s="38">
        <v>215.55</v>
      </c>
      <c r="F39" s="38">
        <v>200</v>
      </c>
      <c r="G39" s="38"/>
      <c r="H39" s="38">
        <v>200</v>
      </c>
      <c r="I39" s="31"/>
      <c r="M39" s="3"/>
    </row>
    <row r="40" spans="1:15">
      <c r="A40" s="33" t="s">
        <v>38</v>
      </c>
      <c r="B40" s="38">
        <v>9336</v>
      </c>
      <c r="C40" s="31">
        <v>10223</v>
      </c>
      <c r="D40" s="42">
        <f>C40-B40</f>
        <v>887</v>
      </c>
      <c r="E40" s="38">
        <v>6472</v>
      </c>
      <c r="F40" s="43">
        <f>SUM(F19:F39)</f>
        <v>10223</v>
      </c>
      <c r="G40" s="42">
        <f>F40-E40</f>
        <v>3751</v>
      </c>
      <c r="H40" s="41">
        <v>9223</v>
      </c>
      <c r="I40" s="55" t="s">
        <v>206</v>
      </c>
      <c r="M40" s="3"/>
      <c r="N40" s="27"/>
      <c r="O40" s="26"/>
    </row>
    <row r="41" spans="1:15" hidden="1">
      <c r="A41" s="33" t="s">
        <v>39</v>
      </c>
      <c r="B41" s="38" t="s">
        <v>2</v>
      </c>
      <c r="C41" s="31"/>
      <c r="D41" s="42" t="e">
        <f t="shared" ref="D41:D104" si="8">C41-B41</f>
        <v>#VALUE!</v>
      </c>
      <c r="E41" s="38" t="s">
        <v>2</v>
      </c>
      <c r="F41" s="43" t="s">
        <v>2</v>
      </c>
      <c r="G41" s="42" t="e">
        <f t="shared" ref="G41:G104" si="9">F41-E41</f>
        <v>#VALUE!</v>
      </c>
      <c r="H41" s="43" t="s">
        <v>2</v>
      </c>
      <c r="I41" s="31"/>
      <c r="M41" s="3"/>
      <c r="N41" s="5"/>
    </row>
    <row r="42" spans="1:15" hidden="1">
      <c r="A42" s="33" t="s">
        <v>40</v>
      </c>
      <c r="B42" s="38" t="s">
        <v>2</v>
      </c>
      <c r="C42" s="31"/>
      <c r="D42" s="42" t="e">
        <f t="shared" si="8"/>
        <v>#VALUE!</v>
      </c>
      <c r="E42" s="38" t="s">
        <v>2</v>
      </c>
      <c r="F42" s="43" t="s">
        <v>2</v>
      </c>
      <c r="G42" s="42" t="e">
        <f t="shared" si="9"/>
        <v>#VALUE!</v>
      </c>
      <c r="H42" s="43" t="s">
        <v>2</v>
      </c>
      <c r="I42" s="31"/>
      <c r="M42" s="3"/>
      <c r="N42" s="5"/>
    </row>
    <row r="43" spans="1:15" hidden="1">
      <c r="A43" s="37" t="s">
        <v>41</v>
      </c>
      <c r="B43" s="38">
        <v>55.96</v>
      </c>
      <c r="C43" s="31"/>
      <c r="D43" s="42">
        <f t="shared" si="8"/>
        <v>-55.96</v>
      </c>
      <c r="E43" s="38">
        <v>544.28</v>
      </c>
      <c r="F43" s="43">
        <v>0</v>
      </c>
      <c r="G43" s="42">
        <f t="shared" si="9"/>
        <v>-544.28</v>
      </c>
      <c r="H43" s="43">
        <v>0</v>
      </c>
      <c r="I43" s="31"/>
      <c r="M43" s="3"/>
      <c r="N43" s="5"/>
    </row>
    <row r="44" spans="1:15" hidden="1">
      <c r="A44" s="37" t="s">
        <v>42</v>
      </c>
      <c r="B44" s="38">
        <v>446.55</v>
      </c>
      <c r="C44" s="31"/>
      <c r="D44" s="42">
        <f t="shared" si="8"/>
        <v>-446.55</v>
      </c>
      <c r="E44" s="38">
        <v>1077.94</v>
      </c>
      <c r="F44" s="43">
        <v>1100</v>
      </c>
      <c r="G44" s="42">
        <f t="shared" si="9"/>
        <v>22.059999999999945</v>
      </c>
      <c r="H44" s="43">
        <v>1100</v>
      </c>
      <c r="I44" s="31"/>
      <c r="M44" s="3"/>
      <c r="N44" s="5"/>
    </row>
    <row r="45" spans="1:15" hidden="1">
      <c r="A45" s="37" t="s">
        <v>43</v>
      </c>
      <c r="B45" s="38">
        <v>137.99</v>
      </c>
      <c r="C45" s="31"/>
      <c r="D45" s="42">
        <f t="shared" si="8"/>
        <v>-137.99</v>
      </c>
      <c r="E45" s="38">
        <v>544.39</v>
      </c>
      <c r="F45" s="43">
        <v>350</v>
      </c>
      <c r="G45" s="42">
        <f t="shared" si="9"/>
        <v>-194.39</v>
      </c>
      <c r="H45" s="43">
        <v>350</v>
      </c>
      <c r="I45" s="31"/>
      <c r="M45" s="3"/>
      <c r="N45" s="5"/>
    </row>
    <row r="46" spans="1:15" hidden="1">
      <c r="A46" s="37" t="s">
        <v>44</v>
      </c>
      <c r="B46" s="38">
        <v>207.71</v>
      </c>
      <c r="C46" s="31"/>
      <c r="D46" s="42">
        <f t="shared" si="8"/>
        <v>-207.71</v>
      </c>
      <c r="E46" s="38">
        <v>0</v>
      </c>
      <c r="F46" s="43">
        <v>400</v>
      </c>
      <c r="G46" s="42">
        <f t="shared" si="9"/>
        <v>400</v>
      </c>
      <c r="H46" s="43">
        <v>400</v>
      </c>
      <c r="I46" s="31"/>
      <c r="M46" s="3"/>
      <c r="N46" s="5"/>
    </row>
    <row r="47" spans="1:15" hidden="1">
      <c r="A47" s="37" t="s">
        <v>45</v>
      </c>
      <c r="B47" s="38">
        <v>408.46</v>
      </c>
      <c r="C47" s="31"/>
      <c r="D47" s="42">
        <f t="shared" si="8"/>
        <v>-408.46</v>
      </c>
      <c r="E47" s="38">
        <v>536.82000000000005</v>
      </c>
      <c r="F47" s="43">
        <v>1000</v>
      </c>
      <c r="G47" s="42">
        <f t="shared" si="9"/>
        <v>463.17999999999995</v>
      </c>
      <c r="H47" s="43">
        <v>1000</v>
      </c>
      <c r="I47" s="31"/>
      <c r="M47" s="3"/>
      <c r="N47" s="5"/>
    </row>
    <row r="48" spans="1:15" hidden="1">
      <c r="A48" s="37" t="s">
        <v>46</v>
      </c>
      <c r="B48" s="38">
        <v>322</v>
      </c>
      <c r="C48" s="31"/>
      <c r="D48" s="42">
        <f t="shared" si="8"/>
        <v>-322</v>
      </c>
      <c r="E48" s="38">
        <v>200</v>
      </c>
      <c r="F48" s="43">
        <v>300</v>
      </c>
      <c r="G48" s="42">
        <f t="shared" si="9"/>
        <v>100</v>
      </c>
      <c r="H48" s="43">
        <v>300</v>
      </c>
      <c r="I48" s="31"/>
      <c r="M48" s="3"/>
      <c r="N48" s="5"/>
    </row>
    <row r="49" spans="1:14" hidden="1">
      <c r="A49" s="37" t="s">
        <v>47</v>
      </c>
      <c r="B49" s="38">
        <v>56.2</v>
      </c>
      <c r="C49" s="31"/>
      <c r="D49" s="42">
        <f t="shared" si="8"/>
        <v>-56.2</v>
      </c>
      <c r="E49" s="38">
        <v>138.88</v>
      </c>
      <c r="F49" s="43">
        <v>150</v>
      </c>
      <c r="G49" s="42">
        <f t="shared" si="9"/>
        <v>11.120000000000005</v>
      </c>
      <c r="H49" s="43">
        <v>150</v>
      </c>
      <c r="I49" s="31"/>
      <c r="M49" s="3"/>
      <c r="N49" s="5"/>
    </row>
    <row r="50" spans="1:14" hidden="1">
      <c r="A50" s="37" t="s">
        <v>48</v>
      </c>
      <c r="B50" s="38">
        <v>335.19</v>
      </c>
      <c r="C50" s="31"/>
      <c r="D50" s="42">
        <f t="shared" si="8"/>
        <v>-335.19</v>
      </c>
      <c r="E50" s="38">
        <v>46.16</v>
      </c>
      <c r="F50" s="43">
        <v>500</v>
      </c>
      <c r="G50" s="42">
        <f t="shared" si="9"/>
        <v>453.84000000000003</v>
      </c>
      <c r="H50" s="43">
        <v>500</v>
      </c>
      <c r="I50" s="31"/>
      <c r="M50" s="3"/>
      <c r="N50" s="5"/>
    </row>
    <row r="51" spans="1:14" hidden="1">
      <c r="A51" s="37" t="s">
        <v>49</v>
      </c>
      <c r="B51" s="38">
        <v>619.92999999999995</v>
      </c>
      <c r="C51" s="31"/>
      <c r="D51" s="42">
        <f t="shared" si="8"/>
        <v>-619.92999999999995</v>
      </c>
      <c r="E51" s="38">
        <v>561.41</v>
      </c>
      <c r="F51" s="43">
        <v>700</v>
      </c>
      <c r="G51" s="42">
        <f t="shared" si="9"/>
        <v>138.59000000000003</v>
      </c>
      <c r="H51" s="43">
        <v>700</v>
      </c>
      <c r="I51" s="31"/>
      <c r="M51" s="3"/>
      <c r="N51" s="5"/>
    </row>
    <row r="52" spans="1:14" hidden="1">
      <c r="A52" s="37" t="s">
        <v>50</v>
      </c>
      <c r="B52" s="38">
        <v>1439.4</v>
      </c>
      <c r="C52" s="31"/>
      <c r="D52" s="42">
        <f t="shared" si="8"/>
        <v>-1439.4</v>
      </c>
      <c r="E52" s="38">
        <v>1623.64</v>
      </c>
      <c r="F52" s="43">
        <v>1500</v>
      </c>
      <c r="G52" s="42">
        <f t="shared" si="9"/>
        <v>-123.6400000000001</v>
      </c>
      <c r="H52" s="43">
        <v>1500</v>
      </c>
      <c r="I52" s="31"/>
      <c r="M52" s="3"/>
      <c r="N52" s="5"/>
    </row>
    <row r="53" spans="1:14">
      <c r="A53" s="33" t="s">
        <v>51</v>
      </c>
      <c r="B53" s="38">
        <v>5866</v>
      </c>
      <c r="C53" s="31">
        <v>6000</v>
      </c>
      <c r="D53" s="42">
        <f t="shared" si="8"/>
        <v>134</v>
      </c>
      <c r="E53" s="38">
        <v>6445</v>
      </c>
      <c r="F53" s="43">
        <f>SUM(F43:F52)</f>
        <v>6000</v>
      </c>
      <c r="G53" s="42">
        <f t="shared" si="9"/>
        <v>-445</v>
      </c>
      <c r="H53" s="43">
        <f>SUM(H43:H52)</f>
        <v>6000</v>
      </c>
      <c r="I53" s="31"/>
      <c r="M53" s="3"/>
      <c r="N53" s="27"/>
    </row>
    <row r="54" spans="1:14" hidden="1">
      <c r="A54" s="33" t="s">
        <v>52</v>
      </c>
      <c r="B54" s="38" t="s">
        <v>2</v>
      </c>
      <c r="C54" s="31"/>
      <c r="D54" s="42" t="e">
        <f t="shared" si="8"/>
        <v>#VALUE!</v>
      </c>
      <c r="E54" s="38" t="s">
        <v>2</v>
      </c>
      <c r="F54" s="43" t="s">
        <v>2</v>
      </c>
      <c r="G54" s="42" t="e">
        <f t="shared" si="9"/>
        <v>#VALUE!</v>
      </c>
      <c r="H54" s="43" t="s">
        <v>2</v>
      </c>
      <c r="I54" s="31"/>
      <c r="M54" s="3"/>
    </row>
    <row r="55" spans="1:14" hidden="1">
      <c r="A55" s="37" t="s">
        <v>53</v>
      </c>
      <c r="B55" s="38">
        <v>440.85</v>
      </c>
      <c r="C55" s="31"/>
      <c r="D55" s="42">
        <f t="shared" si="8"/>
        <v>-440.85</v>
      </c>
      <c r="E55" s="38">
        <v>368.52</v>
      </c>
      <c r="F55" s="43">
        <v>1256</v>
      </c>
      <c r="G55" s="42">
        <f t="shared" si="9"/>
        <v>887.48</v>
      </c>
      <c r="H55" s="43">
        <v>1256</v>
      </c>
      <c r="I55" s="31"/>
      <c r="M55" s="3"/>
    </row>
    <row r="56" spans="1:14" hidden="1">
      <c r="A56" s="37" t="s">
        <v>54</v>
      </c>
      <c r="B56" s="38">
        <v>1089.2</v>
      </c>
      <c r="C56" s="31"/>
      <c r="D56" s="42">
        <f t="shared" si="8"/>
        <v>-1089.2</v>
      </c>
      <c r="E56" s="38">
        <v>859.46</v>
      </c>
      <c r="F56" s="43">
        <v>1615</v>
      </c>
      <c r="G56" s="42">
        <f t="shared" si="9"/>
        <v>755.54</v>
      </c>
      <c r="H56" s="43">
        <v>1615</v>
      </c>
      <c r="I56" s="31"/>
      <c r="M56" s="3"/>
    </row>
    <row r="57" spans="1:14" hidden="1">
      <c r="A57" s="37" t="s">
        <v>55</v>
      </c>
      <c r="B57" s="38">
        <v>2.29</v>
      </c>
      <c r="C57" s="31"/>
      <c r="D57" s="42">
        <f t="shared" si="8"/>
        <v>-2.29</v>
      </c>
      <c r="E57" s="38">
        <v>24.73</v>
      </c>
      <c r="F57" s="43">
        <v>85</v>
      </c>
      <c r="G57" s="42">
        <f t="shared" si="9"/>
        <v>60.269999999999996</v>
      </c>
      <c r="H57" s="43">
        <v>85</v>
      </c>
      <c r="I57" s="31"/>
      <c r="M57" s="3"/>
    </row>
    <row r="58" spans="1:14" hidden="1">
      <c r="A58" s="37" t="s">
        <v>56</v>
      </c>
      <c r="B58" s="38">
        <v>0</v>
      </c>
      <c r="C58" s="31"/>
      <c r="D58" s="42">
        <f t="shared" si="8"/>
        <v>0</v>
      </c>
      <c r="E58" s="38">
        <v>0</v>
      </c>
      <c r="F58" s="43">
        <v>71</v>
      </c>
      <c r="G58" s="42">
        <f t="shared" si="9"/>
        <v>71</v>
      </c>
      <c r="H58" s="43">
        <v>71</v>
      </c>
      <c r="I58" s="31"/>
      <c r="M58" s="3"/>
    </row>
    <row r="59" spans="1:14">
      <c r="A59" s="33" t="s">
        <v>57</v>
      </c>
      <c r="B59" s="38">
        <v>2350</v>
      </c>
      <c r="C59" s="31">
        <v>3027</v>
      </c>
      <c r="D59" s="42">
        <f t="shared" si="8"/>
        <v>677</v>
      </c>
      <c r="E59" s="38">
        <v>2011</v>
      </c>
      <c r="F59" s="43">
        <f>SUM(F55:F58)</f>
        <v>3027</v>
      </c>
      <c r="G59" s="42">
        <f t="shared" si="9"/>
        <v>1016</v>
      </c>
      <c r="H59" s="41">
        <v>2027</v>
      </c>
      <c r="I59" s="55" t="s">
        <v>206</v>
      </c>
      <c r="M59" s="3"/>
    </row>
    <row r="60" spans="1:14" hidden="1">
      <c r="A60" s="33" t="s">
        <v>58</v>
      </c>
      <c r="B60" s="38" t="s">
        <v>2</v>
      </c>
      <c r="C60" s="31"/>
      <c r="D60" s="42" t="e">
        <f t="shared" si="8"/>
        <v>#VALUE!</v>
      </c>
      <c r="E60" s="38" t="s">
        <v>2</v>
      </c>
      <c r="F60" s="43" t="s">
        <v>2</v>
      </c>
      <c r="G60" s="42" t="e">
        <f t="shared" si="9"/>
        <v>#VALUE!</v>
      </c>
      <c r="H60" s="43" t="s">
        <v>2</v>
      </c>
      <c r="I60" s="31"/>
      <c r="M60" s="3"/>
    </row>
    <row r="61" spans="1:14" hidden="1">
      <c r="A61" s="37" t="s">
        <v>59</v>
      </c>
      <c r="B61" s="38">
        <v>270.2</v>
      </c>
      <c r="C61" s="31"/>
      <c r="D61" s="42">
        <f t="shared" si="8"/>
        <v>-270.2</v>
      </c>
      <c r="E61" s="38">
        <v>99.96</v>
      </c>
      <c r="F61" s="43">
        <v>350</v>
      </c>
      <c r="G61" s="42">
        <f t="shared" si="9"/>
        <v>250.04000000000002</v>
      </c>
      <c r="H61" s="43">
        <v>350</v>
      </c>
      <c r="I61" s="31"/>
      <c r="M61" s="3"/>
    </row>
    <row r="62" spans="1:14" hidden="1">
      <c r="A62" s="37" t="s">
        <v>60</v>
      </c>
      <c r="B62" s="38">
        <v>154.31</v>
      </c>
      <c r="C62" s="31"/>
      <c r="D62" s="42">
        <f t="shared" si="8"/>
        <v>-154.31</v>
      </c>
      <c r="E62" s="38">
        <v>0</v>
      </c>
      <c r="F62" s="43">
        <v>300</v>
      </c>
      <c r="G62" s="42">
        <f t="shared" si="9"/>
        <v>300</v>
      </c>
      <c r="H62" s="43">
        <v>300</v>
      </c>
      <c r="I62" s="31"/>
      <c r="M62" s="3"/>
    </row>
    <row r="63" spans="1:14" hidden="1">
      <c r="A63" s="37" t="s">
        <v>61</v>
      </c>
      <c r="B63" s="38">
        <v>484</v>
      </c>
      <c r="C63" s="31"/>
      <c r="D63" s="42">
        <f t="shared" si="8"/>
        <v>-484</v>
      </c>
      <c r="E63" s="38">
        <v>200</v>
      </c>
      <c r="F63" s="43">
        <v>700</v>
      </c>
      <c r="G63" s="42">
        <f t="shared" si="9"/>
        <v>500</v>
      </c>
      <c r="H63" s="43">
        <v>700</v>
      </c>
      <c r="I63" s="31"/>
      <c r="M63" s="3"/>
    </row>
    <row r="64" spans="1:14" hidden="1">
      <c r="A64" s="37" t="s">
        <v>62</v>
      </c>
      <c r="B64" s="38">
        <v>299.60000000000002</v>
      </c>
      <c r="C64" s="31"/>
      <c r="D64" s="42">
        <f t="shared" si="8"/>
        <v>-299.60000000000002</v>
      </c>
      <c r="E64" s="38">
        <v>387.86</v>
      </c>
      <c r="F64" s="43">
        <v>700</v>
      </c>
      <c r="G64" s="42">
        <f t="shared" si="9"/>
        <v>312.14</v>
      </c>
      <c r="H64" s="43">
        <v>700</v>
      </c>
      <c r="I64" s="31"/>
      <c r="M64" s="3"/>
    </row>
    <row r="65" spans="1:13" hidden="1">
      <c r="A65" s="37" t="s">
        <v>63</v>
      </c>
      <c r="B65" s="38">
        <v>141.96</v>
      </c>
      <c r="C65" s="31"/>
      <c r="D65" s="42">
        <f t="shared" si="8"/>
        <v>-141.96</v>
      </c>
      <c r="E65" s="38">
        <v>53.16</v>
      </c>
      <c r="F65" s="43">
        <v>300</v>
      </c>
      <c r="G65" s="42">
        <f t="shared" si="9"/>
        <v>246.84</v>
      </c>
      <c r="H65" s="43">
        <v>300</v>
      </c>
      <c r="I65" s="31"/>
      <c r="M65" s="3"/>
    </row>
    <row r="66" spans="1:13" hidden="1">
      <c r="A66" s="37" t="s">
        <v>64</v>
      </c>
      <c r="B66" s="38">
        <v>80</v>
      </c>
      <c r="C66" s="31"/>
      <c r="D66" s="42">
        <f t="shared" si="8"/>
        <v>-80</v>
      </c>
      <c r="E66" s="38">
        <v>0</v>
      </c>
      <c r="F66" s="43">
        <v>650</v>
      </c>
      <c r="G66" s="42">
        <f t="shared" si="9"/>
        <v>650</v>
      </c>
      <c r="H66" s="43">
        <v>650</v>
      </c>
      <c r="I66" s="31"/>
      <c r="M66" s="3"/>
    </row>
    <row r="67" spans="1:13" hidden="1">
      <c r="A67" s="37" t="s">
        <v>65</v>
      </c>
      <c r="B67" s="38">
        <v>0</v>
      </c>
      <c r="C67" s="31"/>
      <c r="D67" s="42">
        <f t="shared" si="8"/>
        <v>0</v>
      </c>
      <c r="E67" s="38">
        <v>0</v>
      </c>
      <c r="F67" s="43">
        <v>500</v>
      </c>
      <c r="G67" s="42">
        <f t="shared" si="9"/>
        <v>500</v>
      </c>
      <c r="H67" s="43">
        <v>500</v>
      </c>
      <c r="I67" s="31"/>
      <c r="M67" s="3"/>
    </row>
    <row r="68" spans="1:13" hidden="1">
      <c r="A68" s="37" t="s">
        <v>66</v>
      </c>
      <c r="B68" s="38">
        <v>5</v>
      </c>
      <c r="C68" s="31"/>
      <c r="D68" s="42">
        <f t="shared" si="8"/>
        <v>-5</v>
      </c>
      <c r="E68" s="38">
        <v>76.040000000000006</v>
      </c>
      <c r="F68" s="43">
        <v>100</v>
      </c>
      <c r="G68" s="42">
        <f t="shared" si="9"/>
        <v>23.959999999999994</v>
      </c>
      <c r="H68" s="43">
        <v>100</v>
      </c>
      <c r="I68" s="31"/>
      <c r="M68" s="3"/>
    </row>
    <row r="69" spans="1:13" hidden="1">
      <c r="A69" s="37" t="s">
        <v>67</v>
      </c>
      <c r="B69" s="38">
        <v>2000</v>
      </c>
      <c r="C69" s="31"/>
      <c r="D69" s="42">
        <f t="shared" si="8"/>
        <v>-2000</v>
      </c>
      <c r="E69" s="38">
        <v>0</v>
      </c>
      <c r="F69" s="43">
        <v>2000</v>
      </c>
      <c r="G69" s="42">
        <f t="shared" si="9"/>
        <v>2000</v>
      </c>
      <c r="H69" s="43">
        <v>2000</v>
      </c>
      <c r="I69" s="31"/>
      <c r="M69" s="3"/>
    </row>
    <row r="70" spans="1:13" hidden="1">
      <c r="A70" s="37" t="s">
        <v>68</v>
      </c>
      <c r="B70" s="38">
        <v>400</v>
      </c>
      <c r="C70" s="31"/>
      <c r="D70" s="42">
        <f t="shared" si="8"/>
        <v>-400</v>
      </c>
      <c r="E70" s="38">
        <v>0</v>
      </c>
      <c r="F70" s="43">
        <v>400</v>
      </c>
      <c r="G70" s="42">
        <f t="shared" si="9"/>
        <v>400</v>
      </c>
      <c r="H70" s="43">
        <v>400</v>
      </c>
      <c r="I70" s="31"/>
      <c r="M70" s="3"/>
    </row>
    <row r="71" spans="1:13" hidden="1">
      <c r="A71" s="37" t="s">
        <v>69</v>
      </c>
      <c r="B71" s="38">
        <v>1900</v>
      </c>
      <c r="C71" s="31"/>
      <c r="D71" s="42">
        <f t="shared" si="8"/>
        <v>-1900</v>
      </c>
      <c r="E71" s="38">
        <v>1829</v>
      </c>
      <c r="F71" s="43">
        <v>1900</v>
      </c>
      <c r="G71" s="42">
        <f t="shared" si="9"/>
        <v>71</v>
      </c>
      <c r="H71" s="43">
        <v>1900</v>
      </c>
      <c r="I71" s="31"/>
      <c r="M71" s="3"/>
    </row>
    <row r="72" spans="1:13" hidden="1">
      <c r="A72" s="37" t="s">
        <v>70</v>
      </c>
      <c r="B72" s="38">
        <v>1100</v>
      </c>
      <c r="C72" s="31"/>
      <c r="D72" s="42">
        <f t="shared" si="8"/>
        <v>-1100</v>
      </c>
      <c r="E72" s="38">
        <v>1875</v>
      </c>
      <c r="F72" s="43">
        <v>1100</v>
      </c>
      <c r="G72" s="42">
        <f t="shared" si="9"/>
        <v>-775</v>
      </c>
      <c r="H72" s="43">
        <v>1100</v>
      </c>
      <c r="I72" s="31"/>
      <c r="M72" s="3"/>
    </row>
    <row r="73" spans="1:13">
      <c r="A73" s="33" t="s">
        <v>71</v>
      </c>
      <c r="B73" s="38">
        <v>7751</v>
      </c>
      <c r="C73" s="31">
        <v>9000</v>
      </c>
      <c r="D73" s="42">
        <f t="shared" si="8"/>
        <v>1249</v>
      </c>
      <c r="E73" s="38">
        <v>4748</v>
      </c>
      <c r="F73" s="43">
        <f>SUM(F61:F72)</f>
        <v>9000</v>
      </c>
      <c r="G73" s="42">
        <f t="shared" si="9"/>
        <v>4252</v>
      </c>
      <c r="H73" s="41">
        <v>7800</v>
      </c>
      <c r="I73" s="55" t="s">
        <v>207</v>
      </c>
      <c r="M73" s="3"/>
    </row>
    <row r="74" spans="1:13" hidden="1">
      <c r="A74" s="33" t="s">
        <v>72</v>
      </c>
      <c r="B74" s="38">
        <v>12396.8</v>
      </c>
      <c r="C74" s="31"/>
      <c r="D74" s="42">
        <f t="shared" si="8"/>
        <v>-12396.8</v>
      </c>
      <c r="E74" s="38">
        <v>11047.25</v>
      </c>
      <c r="F74" s="43">
        <f>F53+F59+F73</f>
        <v>18027</v>
      </c>
      <c r="G74" s="42">
        <f t="shared" si="9"/>
        <v>6979.75</v>
      </c>
      <c r="H74" s="43">
        <f>H53+H59+H73</f>
        <v>15827</v>
      </c>
      <c r="I74" s="31"/>
      <c r="M74" s="3"/>
    </row>
    <row r="75" spans="1:13" hidden="1">
      <c r="A75" s="33" t="s">
        <v>73</v>
      </c>
      <c r="B75" s="38" t="s">
        <v>2</v>
      </c>
      <c r="C75" s="31"/>
      <c r="D75" s="42" t="e">
        <f t="shared" si="8"/>
        <v>#VALUE!</v>
      </c>
      <c r="E75" s="38" t="s">
        <v>2</v>
      </c>
      <c r="F75" s="43" t="s">
        <v>2</v>
      </c>
      <c r="G75" s="42" t="e">
        <f t="shared" si="9"/>
        <v>#VALUE!</v>
      </c>
      <c r="H75" s="43" t="s">
        <v>2</v>
      </c>
      <c r="I75" s="31"/>
      <c r="M75" s="3"/>
    </row>
    <row r="76" spans="1:13" hidden="1">
      <c r="A76" s="37" t="s">
        <v>74</v>
      </c>
      <c r="B76" s="38">
        <v>1024.57</v>
      </c>
      <c r="C76" s="31"/>
      <c r="D76" s="42">
        <f t="shared" si="8"/>
        <v>-1024.57</v>
      </c>
      <c r="E76" s="38">
        <v>1266.1600000000001</v>
      </c>
      <c r="F76" s="43">
        <v>1600</v>
      </c>
      <c r="G76" s="42">
        <f t="shared" si="9"/>
        <v>333.83999999999992</v>
      </c>
      <c r="H76" s="43">
        <v>1600</v>
      </c>
      <c r="I76" s="31"/>
      <c r="M76" s="3"/>
    </row>
    <row r="77" spans="1:13" hidden="1">
      <c r="A77" s="37" t="s">
        <v>75</v>
      </c>
      <c r="B77" s="38">
        <v>146.87</v>
      </c>
      <c r="C77" s="31"/>
      <c r="D77" s="42">
        <f t="shared" si="8"/>
        <v>-146.87</v>
      </c>
      <c r="E77" s="38">
        <v>58.19</v>
      </c>
      <c r="F77" s="43">
        <v>500</v>
      </c>
      <c r="G77" s="42">
        <f t="shared" si="9"/>
        <v>441.81</v>
      </c>
      <c r="H77" s="43">
        <v>500</v>
      </c>
      <c r="I77" s="31"/>
      <c r="M77" s="3"/>
    </row>
    <row r="78" spans="1:13">
      <c r="A78" s="33" t="s">
        <v>76</v>
      </c>
      <c r="B78" s="38">
        <v>1887</v>
      </c>
      <c r="C78" s="31">
        <v>2100</v>
      </c>
      <c r="D78" s="42">
        <f t="shared" si="8"/>
        <v>213</v>
      </c>
      <c r="E78" s="38">
        <v>1987</v>
      </c>
      <c r="F78" s="43">
        <f>F77+F76</f>
        <v>2100</v>
      </c>
      <c r="G78" s="42">
        <f t="shared" si="9"/>
        <v>113</v>
      </c>
      <c r="H78" s="43">
        <f>H77+H76</f>
        <v>2100</v>
      </c>
      <c r="I78" s="31"/>
      <c r="M78" s="3"/>
    </row>
    <row r="79" spans="1:13" hidden="1">
      <c r="A79" s="33" t="s">
        <v>77</v>
      </c>
      <c r="B79" s="38" t="s">
        <v>2</v>
      </c>
      <c r="C79" s="31"/>
      <c r="D79" s="42" t="e">
        <f t="shared" si="8"/>
        <v>#VALUE!</v>
      </c>
      <c r="E79" s="38" t="s">
        <v>2</v>
      </c>
      <c r="F79" s="43" t="s">
        <v>2</v>
      </c>
      <c r="G79" s="42" t="e">
        <f t="shared" si="9"/>
        <v>#VALUE!</v>
      </c>
      <c r="H79" s="43" t="s">
        <v>2</v>
      </c>
      <c r="I79" s="31"/>
      <c r="M79" s="3"/>
    </row>
    <row r="80" spans="1:13" hidden="1">
      <c r="A80" s="33" t="s">
        <v>78</v>
      </c>
      <c r="B80" s="38" t="s">
        <v>2</v>
      </c>
      <c r="C80" s="31"/>
      <c r="D80" s="42" t="e">
        <f t="shared" si="8"/>
        <v>#VALUE!</v>
      </c>
      <c r="E80" s="38" t="s">
        <v>2</v>
      </c>
      <c r="F80" s="43" t="s">
        <v>2</v>
      </c>
      <c r="G80" s="42" t="e">
        <f t="shared" si="9"/>
        <v>#VALUE!</v>
      </c>
      <c r="H80" s="43" t="s">
        <v>2</v>
      </c>
      <c r="I80" s="31"/>
      <c r="M80" s="3"/>
    </row>
    <row r="81" spans="1:13" hidden="1">
      <c r="A81" s="37" t="s">
        <v>79</v>
      </c>
      <c r="B81" s="38">
        <v>223.76</v>
      </c>
      <c r="C81" s="31"/>
      <c r="D81" s="42">
        <f t="shared" si="8"/>
        <v>-223.76</v>
      </c>
      <c r="E81" s="38">
        <v>223.76</v>
      </c>
      <c r="F81" s="43">
        <v>400</v>
      </c>
      <c r="G81" s="42">
        <f t="shared" si="9"/>
        <v>176.24</v>
      </c>
      <c r="H81" s="43">
        <v>400</v>
      </c>
      <c r="I81" s="31"/>
      <c r="M81" s="3"/>
    </row>
    <row r="82" spans="1:13" hidden="1">
      <c r="A82" s="37" t="s">
        <v>80</v>
      </c>
      <c r="B82" s="38">
        <v>0</v>
      </c>
      <c r="C82" s="31"/>
      <c r="D82" s="42">
        <f t="shared" si="8"/>
        <v>0</v>
      </c>
      <c r="E82" s="38">
        <v>0</v>
      </c>
      <c r="F82" s="43">
        <v>50</v>
      </c>
      <c r="G82" s="42">
        <f t="shared" si="9"/>
        <v>50</v>
      </c>
      <c r="H82" s="43">
        <v>50</v>
      </c>
      <c r="I82" s="31"/>
      <c r="M82" s="3"/>
    </row>
    <row r="83" spans="1:13" hidden="1">
      <c r="A83" s="37" t="s">
        <v>81</v>
      </c>
      <c r="B83" s="38">
        <v>0</v>
      </c>
      <c r="C83" s="31"/>
      <c r="D83" s="42">
        <f t="shared" si="8"/>
        <v>0</v>
      </c>
      <c r="E83" s="38">
        <v>0</v>
      </c>
      <c r="F83" s="43">
        <v>100</v>
      </c>
      <c r="G83" s="42">
        <f t="shared" si="9"/>
        <v>100</v>
      </c>
      <c r="H83" s="43">
        <v>100</v>
      </c>
      <c r="I83" s="31"/>
      <c r="M83" s="3"/>
    </row>
    <row r="84" spans="1:13" hidden="1">
      <c r="A84" s="37" t="s">
        <v>82</v>
      </c>
      <c r="B84" s="38">
        <v>0</v>
      </c>
      <c r="C84" s="31"/>
      <c r="D84" s="42">
        <f t="shared" si="8"/>
        <v>0</v>
      </c>
      <c r="E84" s="38">
        <v>0</v>
      </c>
      <c r="F84" s="43">
        <v>75</v>
      </c>
      <c r="G84" s="42">
        <f t="shared" si="9"/>
        <v>75</v>
      </c>
      <c r="H84" s="43">
        <v>75</v>
      </c>
      <c r="I84" s="31"/>
      <c r="M84" s="3"/>
    </row>
    <row r="85" spans="1:13" hidden="1">
      <c r="A85" s="37" t="s">
        <v>83</v>
      </c>
      <c r="B85" s="38">
        <v>607.07000000000005</v>
      </c>
      <c r="C85" s="31"/>
      <c r="D85" s="42">
        <f t="shared" si="8"/>
        <v>-607.07000000000005</v>
      </c>
      <c r="E85" s="38">
        <v>280.43</v>
      </c>
      <c r="F85" s="43">
        <v>375</v>
      </c>
      <c r="G85" s="42">
        <f t="shared" si="9"/>
        <v>94.57</v>
      </c>
      <c r="H85" s="43">
        <v>375</v>
      </c>
      <c r="I85" s="31"/>
      <c r="M85" s="3"/>
    </row>
    <row r="86" spans="1:13" hidden="1">
      <c r="A86" s="37" t="s">
        <v>84</v>
      </c>
      <c r="B86" s="38">
        <v>0</v>
      </c>
      <c r="C86" s="31"/>
      <c r="D86" s="42">
        <f t="shared" si="8"/>
        <v>0</v>
      </c>
      <c r="E86" s="38">
        <v>0</v>
      </c>
      <c r="F86" s="43">
        <v>100</v>
      </c>
      <c r="G86" s="42">
        <f t="shared" si="9"/>
        <v>100</v>
      </c>
      <c r="H86" s="43">
        <v>100</v>
      </c>
      <c r="I86" s="31"/>
      <c r="M86" s="3"/>
    </row>
    <row r="87" spans="1:13" hidden="1">
      <c r="A87" s="33" t="s">
        <v>85</v>
      </c>
      <c r="B87" s="38">
        <v>830.83</v>
      </c>
      <c r="C87" s="31"/>
      <c r="D87" s="42">
        <f t="shared" si="8"/>
        <v>-830.83</v>
      </c>
      <c r="E87" s="38">
        <v>504.19</v>
      </c>
      <c r="F87" s="43">
        <f>SUM(F81:F86)</f>
        <v>1100</v>
      </c>
      <c r="G87" s="42">
        <f t="shared" si="9"/>
        <v>595.80999999999995</v>
      </c>
      <c r="H87" s="43">
        <f>SUM(H81:H86)</f>
        <v>1100</v>
      </c>
      <c r="I87" s="31"/>
      <c r="M87" s="3"/>
    </row>
    <row r="88" spans="1:13">
      <c r="A88" s="33" t="s">
        <v>86</v>
      </c>
      <c r="B88" s="38">
        <v>1053</v>
      </c>
      <c r="C88" s="31">
        <v>1100</v>
      </c>
      <c r="D88" s="42">
        <f t="shared" si="8"/>
        <v>47</v>
      </c>
      <c r="E88" s="38">
        <v>790</v>
      </c>
      <c r="F88" s="43">
        <f>F87</f>
        <v>1100</v>
      </c>
      <c r="G88" s="42">
        <f t="shared" si="9"/>
        <v>310</v>
      </c>
      <c r="H88" s="43">
        <f>H87</f>
        <v>1100</v>
      </c>
      <c r="I88" s="31"/>
      <c r="M88" s="3"/>
    </row>
    <row r="89" spans="1:13" hidden="1">
      <c r="A89" s="33" t="s">
        <v>87</v>
      </c>
      <c r="B89" s="38" t="s">
        <v>2</v>
      </c>
      <c r="C89" s="31"/>
      <c r="D89" s="42" t="e">
        <f t="shared" si="8"/>
        <v>#VALUE!</v>
      </c>
      <c r="E89" s="38" t="s">
        <v>2</v>
      </c>
      <c r="F89" s="43" t="s">
        <v>2</v>
      </c>
      <c r="G89" s="42" t="e">
        <f t="shared" si="9"/>
        <v>#VALUE!</v>
      </c>
      <c r="H89" s="43" t="s">
        <v>2</v>
      </c>
      <c r="I89" s="31"/>
      <c r="M89" s="3"/>
    </row>
    <row r="90" spans="1:13" hidden="1">
      <c r="A90" s="37" t="s">
        <v>88</v>
      </c>
      <c r="B90" s="38">
        <v>479.83</v>
      </c>
      <c r="C90" s="31"/>
      <c r="D90" s="42">
        <f t="shared" si="8"/>
        <v>-479.83</v>
      </c>
      <c r="E90" s="38">
        <v>74.34</v>
      </c>
      <c r="F90" s="43">
        <v>350</v>
      </c>
      <c r="G90" s="42">
        <f t="shared" si="9"/>
        <v>275.65999999999997</v>
      </c>
      <c r="H90" s="43">
        <v>350</v>
      </c>
      <c r="I90" s="31"/>
      <c r="M90" s="3"/>
    </row>
    <row r="91" spans="1:13" hidden="1">
      <c r="A91" s="37" t="s">
        <v>89</v>
      </c>
      <c r="B91" s="38">
        <v>0</v>
      </c>
      <c r="C91" s="31"/>
      <c r="D91" s="42">
        <f t="shared" si="8"/>
        <v>0</v>
      </c>
      <c r="E91" s="38">
        <v>0</v>
      </c>
      <c r="F91" s="43">
        <v>200</v>
      </c>
      <c r="G91" s="42">
        <f t="shared" si="9"/>
        <v>200</v>
      </c>
      <c r="H91" s="43">
        <v>200</v>
      </c>
      <c r="I91" s="31"/>
      <c r="M91" s="3"/>
    </row>
    <row r="92" spans="1:13" hidden="1">
      <c r="A92" s="37" t="s">
        <v>90</v>
      </c>
      <c r="B92" s="38">
        <v>10.99</v>
      </c>
      <c r="C92" s="31"/>
      <c r="D92" s="42">
        <f t="shared" si="8"/>
        <v>-10.99</v>
      </c>
      <c r="E92" s="38">
        <v>0</v>
      </c>
      <c r="F92" s="43">
        <v>50</v>
      </c>
      <c r="G92" s="42">
        <f t="shared" si="9"/>
        <v>50</v>
      </c>
      <c r="H92" s="43">
        <v>50</v>
      </c>
      <c r="I92" s="31"/>
      <c r="M92" s="3"/>
    </row>
    <row r="93" spans="1:13">
      <c r="A93" s="33" t="s">
        <v>91</v>
      </c>
      <c r="B93" s="38">
        <v>557</v>
      </c>
      <c r="C93" s="31">
        <v>600</v>
      </c>
      <c r="D93" s="42">
        <f t="shared" si="8"/>
        <v>43</v>
      </c>
      <c r="E93" s="38">
        <v>111</v>
      </c>
      <c r="F93" s="43">
        <f>SUM(F90:F92)</f>
        <v>600</v>
      </c>
      <c r="G93" s="42">
        <f t="shared" si="9"/>
        <v>489</v>
      </c>
      <c r="H93" s="43">
        <f>SUM(H90:H92)</f>
        <v>600</v>
      </c>
      <c r="I93" s="31"/>
      <c r="M93" s="3"/>
    </row>
    <row r="94" spans="1:13" hidden="1">
      <c r="A94" s="33" t="s">
        <v>92</v>
      </c>
      <c r="B94" s="38" t="s">
        <v>2</v>
      </c>
      <c r="C94" s="31"/>
      <c r="D94" s="42" t="e">
        <f t="shared" si="8"/>
        <v>#VALUE!</v>
      </c>
      <c r="E94" s="38" t="s">
        <v>2</v>
      </c>
      <c r="F94" s="43" t="s">
        <v>2</v>
      </c>
      <c r="G94" s="42" t="e">
        <f t="shared" si="9"/>
        <v>#VALUE!</v>
      </c>
      <c r="H94" s="43" t="s">
        <v>2</v>
      </c>
      <c r="I94" s="31"/>
      <c r="M94" s="3"/>
    </row>
    <row r="95" spans="1:13" hidden="1">
      <c r="A95" s="37" t="s">
        <v>93</v>
      </c>
      <c r="B95" s="38">
        <v>500</v>
      </c>
      <c r="C95" s="31"/>
      <c r="D95" s="42">
        <f t="shared" si="8"/>
        <v>-500</v>
      </c>
      <c r="E95" s="38">
        <v>500</v>
      </c>
      <c r="F95" s="43">
        <v>500</v>
      </c>
      <c r="G95" s="42">
        <f t="shared" si="9"/>
        <v>0</v>
      </c>
      <c r="H95" s="43">
        <v>500</v>
      </c>
      <c r="I95" s="31"/>
      <c r="M95" s="3"/>
    </row>
    <row r="96" spans="1:13" hidden="1">
      <c r="A96" s="37" t="s">
        <v>94</v>
      </c>
      <c r="B96" s="38">
        <v>500</v>
      </c>
      <c r="C96" s="31"/>
      <c r="D96" s="42">
        <f t="shared" si="8"/>
        <v>-500</v>
      </c>
      <c r="E96" s="38">
        <v>700</v>
      </c>
      <c r="F96" s="43">
        <v>700</v>
      </c>
      <c r="G96" s="42">
        <f t="shared" si="9"/>
        <v>0</v>
      </c>
      <c r="H96" s="43">
        <v>700</v>
      </c>
      <c r="I96" s="31"/>
      <c r="M96" s="3"/>
    </row>
    <row r="97" spans="1:13" hidden="1">
      <c r="A97" s="37" t="s">
        <v>95</v>
      </c>
      <c r="B97" s="38">
        <v>500</v>
      </c>
      <c r="C97" s="31"/>
      <c r="D97" s="42">
        <f t="shared" si="8"/>
        <v>-500</v>
      </c>
      <c r="E97" s="38">
        <v>500</v>
      </c>
      <c r="F97" s="43">
        <v>500</v>
      </c>
      <c r="G97" s="42">
        <f t="shared" si="9"/>
        <v>0</v>
      </c>
      <c r="H97" s="43">
        <v>500</v>
      </c>
      <c r="I97" s="31"/>
      <c r="M97" s="3"/>
    </row>
    <row r="98" spans="1:13" hidden="1">
      <c r="A98" s="37" t="s">
        <v>96</v>
      </c>
      <c r="B98" s="38">
        <v>6100</v>
      </c>
      <c r="C98" s="31"/>
      <c r="D98" s="42">
        <f t="shared" si="8"/>
        <v>-6100</v>
      </c>
      <c r="E98" s="38">
        <v>7500</v>
      </c>
      <c r="F98" s="43">
        <v>10000</v>
      </c>
      <c r="G98" s="42">
        <f t="shared" si="9"/>
        <v>2500</v>
      </c>
      <c r="H98" s="43">
        <v>10000</v>
      </c>
      <c r="I98" s="31"/>
      <c r="M98" s="3"/>
    </row>
    <row r="99" spans="1:13" hidden="1">
      <c r="A99" s="37" t="s">
        <v>97</v>
      </c>
      <c r="B99" s="38">
        <v>0</v>
      </c>
      <c r="C99" s="31"/>
      <c r="D99" s="42">
        <f t="shared" si="8"/>
        <v>0</v>
      </c>
      <c r="E99" s="38">
        <v>1918.3</v>
      </c>
      <c r="F99" s="43">
        <v>1300</v>
      </c>
      <c r="G99" s="42">
        <f t="shared" si="9"/>
        <v>-618.29999999999995</v>
      </c>
      <c r="H99" s="43">
        <v>1300</v>
      </c>
      <c r="I99" s="31"/>
      <c r="M99" s="3"/>
    </row>
    <row r="100" spans="1:13" hidden="1">
      <c r="A100" s="37" t="s">
        <v>98</v>
      </c>
      <c r="B100" s="38">
        <v>0</v>
      </c>
      <c r="C100" s="31"/>
      <c r="D100" s="42">
        <f t="shared" si="8"/>
        <v>0</v>
      </c>
      <c r="E100" s="38">
        <v>0</v>
      </c>
      <c r="F100" s="43">
        <v>300</v>
      </c>
      <c r="G100" s="42">
        <f t="shared" si="9"/>
        <v>300</v>
      </c>
      <c r="H100" s="43">
        <v>300</v>
      </c>
      <c r="I100" s="31"/>
      <c r="M100" s="3"/>
    </row>
    <row r="101" spans="1:13" hidden="1">
      <c r="A101" s="37" t="s">
        <v>99</v>
      </c>
      <c r="B101" s="38">
        <v>2000</v>
      </c>
      <c r="C101" s="31"/>
      <c r="D101" s="42">
        <f t="shared" si="8"/>
        <v>-2000</v>
      </c>
      <c r="E101" s="38">
        <v>3000</v>
      </c>
      <c r="F101" s="43">
        <v>4000</v>
      </c>
      <c r="G101" s="42">
        <f t="shared" si="9"/>
        <v>1000</v>
      </c>
      <c r="H101" s="43">
        <v>4000</v>
      </c>
      <c r="I101" s="31"/>
      <c r="M101" s="3"/>
    </row>
    <row r="102" spans="1:13" hidden="1">
      <c r="A102" s="37" t="s">
        <v>100</v>
      </c>
      <c r="B102" s="38">
        <v>500</v>
      </c>
      <c r="C102" s="31"/>
      <c r="D102" s="42">
        <f t="shared" si="8"/>
        <v>-500</v>
      </c>
      <c r="E102" s="38">
        <v>1000</v>
      </c>
      <c r="F102" s="43">
        <v>1000</v>
      </c>
      <c r="G102" s="42">
        <f t="shared" si="9"/>
        <v>0</v>
      </c>
      <c r="H102" s="43">
        <v>1000</v>
      </c>
      <c r="I102" s="31"/>
      <c r="M102" s="3"/>
    </row>
    <row r="103" spans="1:13" hidden="1">
      <c r="A103" s="37" t="s">
        <v>101</v>
      </c>
      <c r="B103" s="38">
        <v>500</v>
      </c>
      <c r="C103" s="31"/>
      <c r="D103" s="42">
        <f t="shared" si="8"/>
        <v>-500</v>
      </c>
      <c r="E103" s="38">
        <v>500</v>
      </c>
      <c r="F103" s="43">
        <v>500</v>
      </c>
      <c r="G103" s="42">
        <f t="shared" si="9"/>
        <v>0</v>
      </c>
      <c r="H103" s="43">
        <v>500</v>
      </c>
      <c r="I103" s="31"/>
      <c r="M103" s="3"/>
    </row>
    <row r="104" spans="1:13" hidden="1">
      <c r="A104" s="37" t="s">
        <v>102</v>
      </c>
      <c r="B104" s="38">
        <v>1500</v>
      </c>
      <c r="C104" s="31"/>
      <c r="D104" s="42">
        <f t="shared" si="8"/>
        <v>-1500</v>
      </c>
      <c r="E104" s="38">
        <v>0</v>
      </c>
      <c r="F104" s="43">
        <v>3000</v>
      </c>
      <c r="G104" s="42">
        <f t="shared" si="9"/>
        <v>3000</v>
      </c>
      <c r="H104" s="43">
        <v>3000</v>
      </c>
      <c r="I104" s="31"/>
      <c r="M104" s="3"/>
    </row>
    <row r="105" spans="1:13" hidden="1">
      <c r="A105" s="37" t="s">
        <v>103</v>
      </c>
      <c r="B105" s="38">
        <v>0</v>
      </c>
      <c r="C105" s="31"/>
      <c r="D105" s="42">
        <f t="shared" ref="D105:D168" si="10">C105-B105</f>
        <v>0</v>
      </c>
      <c r="E105" s="38">
        <v>900</v>
      </c>
      <c r="F105" s="43">
        <v>900</v>
      </c>
      <c r="G105" s="42">
        <f t="shared" ref="G105:G168" si="11">F105-E105</f>
        <v>0</v>
      </c>
      <c r="H105" s="43">
        <v>900</v>
      </c>
      <c r="I105" s="31"/>
      <c r="M105" s="3"/>
    </row>
    <row r="106" spans="1:13" hidden="1">
      <c r="A106" s="37" t="s">
        <v>104</v>
      </c>
      <c r="B106" s="38">
        <v>1000</v>
      </c>
      <c r="C106" s="31"/>
      <c r="D106" s="42">
        <f t="shared" si="10"/>
        <v>-1000</v>
      </c>
      <c r="E106" s="38">
        <v>0</v>
      </c>
      <c r="F106" s="43">
        <v>1000</v>
      </c>
      <c r="G106" s="42">
        <f t="shared" si="11"/>
        <v>1000</v>
      </c>
      <c r="H106" s="43">
        <v>1000</v>
      </c>
      <c r="I106" s="31"/>
      <c r="M106" s="3"/>
    </row>
    <row r="107" spans="1:13" hidden="1">
      <c r="A107" s="37" t="s">
        <v>105</v>
      </c>
      <c r="B107" s="38">
        <v>800</v>
      </c>
      <c r="C107" s="31"/>
      <c r="D107" s="42">
        <f t="shared" si="10"/>
        <v>-800</v>
      </c>
      <c r="E107" s="38">
        <v>400</v>
      </c>
      <c r="F107" s="43">
        <v>400</v>
      </c>
      <c r="G107" s="42">
        <f t="shared" si="11"/>
        <v>0</v>
      </c>
      <c r="H107" s="43">
        <v>400</v>
      </c>
      <c r="I107" s="31"/>
      <c r="M107" s="3"/>
    </row>
    <row r="108" spans="1:13" hidden="1">
      <c r="A108" s="37" t="s">
        <v>106</v>
      </c>
      <c r="B108" s="38">
        <v>9000</v>
      </c>
      <c r="C108" s="31"/>
      <c r="D108" s="42">
        <f t="shared" si="10"/>
        <v>-9000</v>
      </c>
      <c r="E108" s="38">
        <v>13500</v>
      </c>
      <c r="F108" s="43">
        <v>18000</v>
      </c>
      <c r="G108" s="42">
        <f t="shared" si="11"/>
        <v>4500</v>
      </c>
      <c r="H108" s="43">
        <v>18000</v>
      </c>
      <c r="I108" s="31"/>
      <c r="M108" s="3"/>
    </row>
    <row r="109" spans="1:13" hidden="1">
      <c r="A109" s="37" t="s">
        <v>107</v>
      </c>
      <c r="B109" s="38">
        <v>0</v>
      </c>
      <c r="C109" s="31"/>
      <c r="D109" s="42">
        <f t="shared" si="10"/>
        <v>0</v>
      </c>
      <c r="E109" s="38">
        <v>0</v>
      </c>
      <c r="F109" s="43">
        <v>500</v>
      </c>
      <c r="G109" s="42">
        <f t="shared" si="11"/>
        <v>500</v>
      </c>
      <c r="H109" s="43">
        <v>500</v>
      </c>
      <c r="I109" s="31"/>
      <c r="M109" s="3"/>
    </row>
    <row r="110" spans="1:13" hidden="1">
      <c r="A110" s="37" t="s">
        <v>108</v>
      </c>
      <c r="B110" s="38">
        <v>0</v>
      </c>
      <c r="C110" s="31"/>
      <c r="D110" s="42">
        <f t="shared" si="10"/>
        <v>0</v>
      </c>
      <c r="E110" s="38">
        <v>0</v>
      </c>
      <c r="F110" s="43">
        <v>500</v>
      </c>
      <c r="G110" s="42">
        <f t="shared" si="11"/>
        <v>500</v>
      </c>
      <c r="H110" s="43">
        <v>500</v>
      </c>
      <c r="I110" s="31"/>
      <c r="M110" s="3"/>
    </row>
    <row r="111" spans="1:13" hidden="1">
      <c r="A111" s="37" t="s">
        <v>109</v>
      </c>
      <c r="B111" s="38">
        <v>0</v>
      </c>
      <c r="C111" s="31"/>
      <c r="D111" s="42">
        <f t="shared" si="10"/>
        <v>0</v>
      </c>
      <c r="E111" s="38">
        <v>500</v>
      </c>
      <c r="F111" s="43">
        <v>500</v>
      </c>
      <c r="G111" s="42">
        <f t="shared" si="11"/>
        <v>0</v>
      </c>
      <c r="H111" s="43">
        <v>500</v>
      </c>
      <c r="I111" s="31"/>
      <c r="M111" s="3"/>
    </row>
    <row r="112" spans="1:13">
      <c r="A112" s="33" t="s">
        <v>110</v>
      </c>
      <c r="B112" s="38">
        <v>40981</v>
      </c>
      <c r="C112" s="31">
        <v>44475</v>
      </c>
      <c r="D112" s="42">
        <f t="shared" si="10"/>
        <v>3494</v>
      </c>
      <c r="E112" s="38">
        <v>43309</v>
      </c>
      <c r="F112" s="43">
        <f>SUM(F95:F111)</f>
        <v>43600</v>
      </c>
      <c r="G112" s="42">
        <f t="shared" si="11"/>
        <v>291</v>
      </c>
      <c r="H112" s="41">
        <f>44000-1138</f>
        <v>42862</v>
      </c>
      <c r="I112" s="55" t="s">
        <v>208</v>
      </c>
      <c r="M112" s="3"/>
    </row>
    <row r="113" spans="1:13" hidden="1">
      <c r="A113" s="33" t="s">
        <v>111</v>
      </c>
      <c r="B113" s="38" t="s">
        <v>2</v>
      </c>
      <c r="C113" s="31"/>
      <c r="D113" s="42" t="e">
        <f t="shared" si="10"/>
        <v>#VALUE!</v>
      </c>
      <c r="E113" s="38" t="s">
        <v>2</v>
      </c>
      <c r="F113" s="43" t="s">
        <v>2</v>
      </c>
      <c r="G113" s="42" t="e">
        <f t="shared" si="11"/>
        <v>#VALUE!</v>
      </c>
      <c r="H113" s="43" t="s">
        <v>2</v>
      </c>
      <c r="I113" s="31"/>
      <c r="M113" s="3"/>
    </row>
    <row r="114" spans="1:13" hidden="1">
      <c r="A114" s="33" t="s">
        <v>112</v>
      </c>
      <c r="B114" s="38" t="s">
        <v>2</v>
      </c>
      <c r="C114" s="31"/>
      <c r="D114" s="42" t="e">
        <f t="shared" si="10"/>
        <v>#VALUE!</v>
      </c>
      <c r="E114" s="38" t="s">
        <v>2</v>
      </c>
      <c r="F114" s="43" t="s">
        <v>2</v>
      </c>
      <c r="G114" s="42" t="e">
        <f t="shared" si="11"/>
        <v>#VALUE!</v>
      </c>
      <c r="H114" s="43" t="s">
        <v>2</v>
      </c>
      <c r="I114" s="31"/>
      <c r="M114" s="3"/>
    </row>
    <row r="115" spans="1:13" hidden="1">
      <c r="A115" s="37" t="s">
        <v>113</v>
      </c>
      <c r="B115" s="38">
        <v>31091.200000000001</v>
      </c>
      <c r="C115" s="31"/>
      <c r="D115" s="42">
        <f t="shared" si="10"/>
        <v>-31091.200000000001</v>
      </c>
      <c r="E115" s="38">
        <v>31091.200000000001</v>
      </c>
      <c r="F115" s="43">
        <v>46637</v>
      </c>
      <c r="G115" s="42">
        <f t="shared" si="11"/>
        <v>15545.8</v>
      </c>
      <c r="H115" s="43">
        <v>46637</v>
      </c>
      <c r="I115" s="31"/>
      <c r="M115" s="7"/>
    </row>
    <row r="116" spans="1:13" hidden="1">
      <c r="A116" s="37" t="s">
        <v>114</v>
      </c>
      <c r="B116" s="38">
        <v>1700</v>
      </c>
      <c r="C116" s="31"/>
      <c r="D116" s="42">
        <f t="shared" si="10"/>
        <v>-1700</v>
      </c>
      <c r="E116" s="38">
        <v>1325.48</v>
      </c>
      <c r="F116" s="43">
        <v>1700</v>
      </c>
      <c r="G116" s="42">
        <f t="shared" si="11"/>
        <v>374.52</v>
      </c>
      <c r="H116" s="43">
        <v>1700</v>
      </c>
      <c r="I116" s="31"/>
      <c r="M116" s="7"/>
    </row>
    <row r="117" spans="1:13" ht="15" hidden="1" customHeight="1">
      <c r="A117" s="37" t="s">
        <v>115</v>
      </c>
      <c r="B117" s="38">
        <v>19033.759999999998</v>
      </c>
      <c r="C117" s="31"/>
      <c r="D117" s="42">
        <f t="shared" si="10"/>
        <v>-19033.759999999998</v>
      </c>
      <c r="E117" s="38">
        <v>19486.96</v>
      </c>
      <c r="F117" s="43">
        <v>28551</v>
      </c>
      <c r="G117" s="42">
        <f t="shared" si="11"/>
        <v>9064.0400000000009</v>
      </c>
      <c r="H117" s="43">
        <v>28551</v>
      </c>
      <c r="I117" s="31"/>
      <c r="M117" s="7"/>
    </row>
    <row r="118" spans="1:13" hidden="1">
      <c r="A118" s="37" t="s">
        <v>116</v>
      </c>
      <c r="B118" s="38">
        <v>696.38</v>
      </c>
      <c r="C118" s="31"/>
      <c r="D118" s="42">
        <f t="shared" si="10"/>
        <v>-696.38</v>
      </c>
      <c r="E118" s="38">
        <v>129.88999999999999</v>
      </c>
      <c r="F118" s="43">
        <v>1200</v>
      </c>
      <c r="G118" s="42">
        <f t="shared" si="11"/>
        <v>1070.1100000000001</v>
      </c>
      <c r="H118" s="43">
        <v>1200</v>
      </c>
      <c r="I118" s="31"/>
      <c r="M118" s="7"/>
    </row>
    <row r="119" spans="1:13" hidden="1">
      <c r="A119" s="37" t="s">
        <v>117</v>
      </c>
      <c r="B119" s="38">
        <v>23333.279999999999</v>
      </c>
      <c r="C119" s="31"/>
      <c r="D119" s="42">
        <f t="shared" si="10"/>
        <v>-23333.279999999999</v>
      </c>
      <c r="E119" s="38">
        <v>23333.279999999999</v>
      </c>
      <c r="F119" s="43">
        <v>35000</v>
      </c>
      <c r="G119" s="42">
        <f t="shared" si="11"/>
        <v>11666.720000000001</v>
      </c>
      <c r="H119" s="43">
        <v>35000</v>
      </c>
      <c r="I119" s="31"/>
      <c r="M119" s="7"/>
    </row>
    <row r="120" spans="1:13" hidden="1">
      <c r="A120" s="37" t="s">
        <v>118</v>
      </c>
      <c r="B120" s="38">
        <v>3000</v>
      </c>
      <c r="C120" s="31"/>
      <c r="D120" s="42">
        <f t="shared" si="10"/>
        <v>-3000</v>
      </c>
      <c r="E120" s="38">
        <v>1500</v>
      </c>
      <c r="F120" s="43">
        <v>4500</v>
      </c>
      <c r="G120" s="42">
        <f t="shared" si="11"/>
        <v>3000</v>
      </c>
      <c r="H120" s="43">
        <v>4500</v>
      </c>
      <c r="I120" s="31"/>
      <c r="M120" s="7"/>
    </row>
    <row r="121" spans="1:13" hidden="1">
      <c r="A121" s="37" t="s">
        <v>119</v>
      </c>
      <c r="B121" s="38">
        <v>3039.58</v>
      </c>
      <c r="C121" s="31"/>
      <c r="D121" s="42">
        <f t="shared" si="10"/>
        <v>-3039.58</v>
      </c>
      <c r="E121" s="38">
        <v>4203.96</v>
      </c>
      <c r="F121" s="43">
        <v>4500</v>
      </c>
      <c r="G121" s="42">
        <f t="shared" si="11"/>
        <v>296.03999999999996</v>
      </c>
      <c r="H121" s="43">
        <v>4500</v>
      </c>
      <c r="I121" s="31"/>
      <c r="M121" s="7"/>
    </row>
    <row r="122" spans="1:13" hidden="1">
      <c r="A122" s="37" t="s">
        <v>120</v>
      </c>
      <c r="B122" s="38">
        <v>5000</v>
      </c>
      <c r="C122" s="31"/>
      <c r="D122" s="42">
        <f t="shared" si="10"/>
        <v>-5000</v>
      </c>
      <c r="E122" s="38">
        <v>3750</v>
      </c>
      <c r="F122" s="43">
        <v>5000</v>
      </c>
      <c r="G122" s="42">
        <f t="shared" si="11"/>
        <v>1250</v>
      </c>
      <c r="H122" s="43">
        <v>5000</v>
      </c>
      <c r="I122" s="31"/>
      <c r="M122" s="8"/>
    </row>
    <row r="123" spans="1:13" hidden="1">
      <c r="A123" s="37" t="s">
        <v>121</v>
      </c>
      <c r="B123" s="38">
        <v>17141.919999999998</v>
      </c>
      <c r="C123" s="31"/>
      <c r="D123" s="42">
        <f t="shared" si="10"/>
        <v>-17141.919999999998</v>
      </c>
      <c r="E123" s="38">
        <v>16687.400000000001</v>
      </c>
      <c r="F123" s="43">
        <v>29713</v>
      </c>
      <c r="G123" s="42">
        <f t="shared" si="11"/>
        <v>13025.599999999999</v>
      </c>
      <c r="H123" s="43">
        <v>29713</v>
      </c>
      <c r="I123" s="31"/>
      <c r="M123" s="9"/>
    </row>
    <row r="124" spans="1:13" hidden="1">
      <c r="A124" s="37" t="s">
        <v>122</v>
      </c>
      <c r="B124" s="38">
        <v>1606</v>
      </c>
      <c r="C124" s="31"/>
      <c r="D124" s="42">
        <f t="shared" si="10"/>
        <v>-1606</v>
      </c>
      <c r="E124" s="38">
        <v>989.83</v>
      </c>
      <c r="F124" s="43">
        <v>1700</v>
      </c>
      <c r="G124" s="42">
        <f t="shared" si="11"/>
        <v>710.17</v>
      </c>
      <c r="H124" s="43">
        <v>1700</v>
      </c>
      <c r="I124" s="31"/>
      <c r="M124" s="9"/>
    </row>
    <row r="125" spans="1:13" ht="15.75" hidden="1" customHeight="1">
      <c r="A125" s="37" t="s">
        <v>123</v>
      </c>
      <c r="B125" s="38">
        <v>10649.76</v>
      </c>
      <c r="C125" s="31"/>
      <c r="D125" s="42">
        <f t="shared" si="10"/>
        <v>-10649.76</v>
      </c>
      <c r="E125" s="38">
        <v>10903.28</v>
      </c>
      <c r="F125" s="43">
        <v>15975</v>
      </c>
      <c r="G125" s="42">
        <f t="shared" si="11"/>
        <v>5071.7199999999993</v>
      </c>
      <c r="H125" s="43">
        <v>15975</v>
      </c>
      <c r="I125" s="31"/>
      <c r="M125" s="10"/>
    </row>
    <row r="126" spans="1:13" hidden="1">
      <c r="A126" s="37" t="s">
        <v>124</v>
      </c>
      <c r="B126" s="38">
        <v>1130.8399999999999</v>
      </c>
      <c r="C126" s="31"/>
      <c r="D126" s="42">
        <f t="shared" si="10"/>
        <v>-1130.8399999999999</v>
      </c>
      <c r="E126" s="38">
        <v>1144.95</v>
      </c>
      <c r="F126" s="43">
        <v>3000</v>
      </c>
      <c r="G126" s="42">
        <f t="shared" si="11"/>
        <v>1855.05</v>
      </c>
      <c r="H126" s="43">
        <v>3000</v>
      </c>
      <c r="I126" s="31"/>
      <c r="M126" s="10"/>
    </row>
    <row r="127" spans="1:13" hidden="1">
      <c r="A127" s="37" t="s">
        <v>125</v>
      </c>
      <c r="B127" s="38">
        <v>725.77</v>
      </c>
      <c r="C127" s="31"/>
      <c r="D127" s="42">
        <f t="shared" si="10"/>
        <v>-725.77</v>
      </c>
      <c r="E127" s="38">
        <v>580.1</v>
      </c>
      <c r="F127" s="43">
        <v>1000</v>
      </c>
      <c r="G127" s="42">
        <f t="shared" si="11"/>
        <v>419.9</v>
      </c>
      <c r="H127" s="43">
        <v>1000</v>
      </c>
      <c r="I127" s="31"/>
      <c r="M127" s="10"/>
    </row>
    <row r="128" spans="1:13" hidden="1">
      <c r="A128" s="37" t="s">
        <v>126</v>
      </c>
      <c r="B128" s="38">
        <v>14666.56</v>
      </c>
      <c r="C128" s="31"/>
      <c r="D128" s="42">
        <f t="shared" si="10"/>
        <v>-14666.56</v>
      </c>
      <c r="E128" s="38">
        <v>15121.22</v>
      </c>
      <c r="F128" s="43">
        <v>18000</v>
      </c>
      <c r="G128" s="42">
        <f t="shared" si="11"/>
        <v>2878.7800000000007</v>
      </c>
      <c r="H128" s="43">
        <v>18000</v>
      </c>
      <c r="I128" s="31"/>
      <c r="M128" s="9"/>
    </row>
    <row r="129" spans="1:13" hidden="1">
      <c r="A129" s="37" t="s">
        <v>127</v>
      </c>
      <c r="B129" s="38">
        <v>4473.66</v>
      </c>
      <c r="C129" s="31"/>
      <c r="D129" s="42">
        <f t="shared" si="10"/>
        <v>-4473.66</v>
      </c>
      <c r="E129" s="38">
        <v>5239.3599999999997</v>
      </c>
      <c r="F129" s="43">
        <v>7200</v>
      </c>
      <c r="G129" s="42">
        <f t="shared" si="11"/>
        <v>1960.6400000000003</v>
      </c>
      <c r="H129" s="43">
        <v>7200</v>
      </c>
      <c r="I129" s="31"/>
      <c r="M129" s="11"/>
    </row>
    <row r="130" spans="1:13" hidden="1">
      <c r="A130" s="37" t="s">
        <v>128</v>
      </c>
      <c r="B130" s="38">
        <v>1382.54</v>
      </c>
      <c r="C130" s="31"/>
      <c r="D130" s="42">
        <f t="shared" si="10"/>
        <v>-1382.54</v>
      </c>
      <c r="E130" s="38">
        <v>0</v>
      </c>
      <c r="F130" s="43">
        <v>0</v>
      </c>
      <c r="G130" s="42">
        <f t="shared" si="11"/>
        <v>0</v>
      </c>
      <c r="H130" s="43">
        <v>0</v>
      </c>
      <c r="I130" s="31"/>
      <c r="M130" s="12"/>
    </row>
    <row r="131" spans="1:13" ht="12.75" hidden="1" customHeight="1">
      <c r="A131" s="37" t="s">
        <v>129</v>
      </c>
      <c r="B131" s="38">
        <v>8928.56</v>
      </c>
      <c r="C131" s="31"/>
      <c r="D131" s="42">
        <f t="shared" si="10"/>
        <v>-8928.56</v>
      </c>
      <c r="E131" s="38">
        <v>-425.17</v>
      </c>
      <c r="F131" s="43">
        <v>0</v>
      </c>
      <c r="G131" s="42">
        <f t="shared" si="11"/>
        <v>425.17</v>
      </c>
      <c r="H131" s="43">
        <v>0</v>
      </c>
      <c r="I131" s="31"/>
      <c r="M131" s="13"/>
    </row>
    <row r="132" spans="1:13" hidden="1">
      <c r="A132" s="37" t="s">
        <v>130</v>
      </c>
      <c r="B132" s="38">
        <v>1137.06</v>
      </c>
      <c r="C132" s="31"/>
      <c r="D132" s="42">
        <f t="shared" si="10"/>
        <v>-1137.06</v>
      </c>
      <c r="E132" s="38">
        <v>0</v>
      </c>
      <c r="F132" s="43">
        <v>0</v>
      </c>
      <c r="G132" s="42">
        <f t="shared" si="11"/>
        <v>0</v>
      </c>
      <c r="H132" s="43">
        <v>0</v>
      </c>
      <c r="I132" s="31"/>
      <c r="M132" s="14"/>
    </row>
    <row r="133" spans="1:13" hidden="1">
      <c r="A133" s="37" t="s">
        <v>131</v>
      </c>
      <c r="B133" s="38">
        <v>1900.19</v>
      </c>
      <c r="C133" s="31"/>
      <c r="D133" s="42">
        <f t="shared" si="10"/>
        <v>-1900.19</v>
      </c>
      <c r="E133" s="38">
        <v>0</v>
      </c>
      <c r="F133" s="43">
        <v>0</v>
      </c>
      <c r="G133" s="42">
        <f t="shared" si="11"/>
        <v>0</v>
      </c>
      <c r="H133" s="43">
        <v>0</v>
      </c>
      <c r="I133" s="31"/>
      <c r="M133" s="14"/>
    </row>
    <row r="134" spans="1:13" hidden="1">
      <c r="A134" s="37" t="s">
        <v>132</v>
      </c>
      <c r="B134" s="38">
        <v>19844.64</v>
      </c>
      <c r="C134" s="31"/>
      <c r="D134" s="42">
        <f t="shared" si="10"/>
        <v>-19844.64</v>
      </c>
      <c r="E134" s="38">
        <v>0</v>
      </c>
      <c r="F134" s="43">
        <v>0</v>
      </c>
      <c r="G134" s="42">
        <f t="shared" si="11"/>
        <v>0</v>
      </c>
      <c r="H134" s="43">
        <v>0</v>
      </c>
      <c r="I134" s="31"/>
      <c r="M134" s="14"/>
    </row>
    <row r="135" spans="1:13" hidden="1">
      <c r="A135" s="37" t="s">
        <v>133</v>
      </c>
      <c r="B135" s="38">
        <v>8500</v>
      </c>
      <c r="C135" s="31"/>
      <c r="D135" s="42">
        <f t="shared" si="10"/>
        <v>-8500</v>
      </c>
      <c r="E135" s="38">
        <v>0</v>
      </c>
      <c r="F135" s="43">
        <v>0</v>
      </c>
      <c r="G135" s="42">
        <f t="shared" si="11"/>
        <v>0</v>
      </c>
      <c r="H135" s="43">
        <v>0</v>
      </c>
      <c r="I135" s="31"/>
      <c r="M135" s="14"/>
    </row>
    <row r="136" spans="1:13" ht="14.25" hidden="1" customHeight="1">
      <c r="A136" s="37" t="s">
        <v>134</v>
      </c>
      <c r="B136" s="38">
        <v>3503</v>
      </c>
      <c r="C136" s="31"/>
      <c r="D136" s="42">
        <f t="shared" si="10"/>
        <v>-3503</v>
      </c>
      <c r="E136" s="38">
        <v>0</v>
      </c>
      <c r="F136" s="43">
        <v>0</v>
      </c>
      <c r="G136" s="42">
        <f t="shared" si="11"/>
        <v>0</v>
      </c>
      <c r="H136" s="43">
        <v>0</v>
      </c>
      <c r="I136" s="31"/>
      <c r="M136" s="15"/>
    </row>
    <row r="137" spans="1:13" hidden="1">
      <c r="A137" s="37" t="s">
        <v>135</v>
      </c>
      <c r="B137" s="38">
        <v>17652.96</v>
      </c>
      <c r="C137" s="31"/>
      <c r="D137" s="42">
        <f t="shared" si="10"/>
        <v>-17652.96</v>
      </c>
      <c r="E137" s="38">
        <v>17652.96</v>
      </c>
      <c r="F137" s="43">
        <v>26479</v>
      </c>
      <c r="G137" s="42">
        <f t="shared" si="11"/>
        <v>8826.0400000000009</v>
      </c>
      <c r="H137" s="43">
        <v>26479</v>
      </c>
      <c r="I137" s="31"/>
      <c r="M137" s="6"/>
    </row>
    <row r="138" spans="1:13" ht="14.25" hidden="1" customHeight="1">
      <c r="A138" s="37" t="s">
        <v>136</v>
      </c>
      <c r="B138" s="38">
        <v>13328.58</v>
      </c>
      <c r="C138" s="31"/>
      <c r="D138" s="42">
        <f t="shared" si="10"/>
        <v>-13328.58</v>
      </c>
      <c r="E138" s="38">
        <v>11917.67</v>
      </c>
      <c r="F138" s="43">
        <v>19107.240000000002</v>
      </c>
      <c r="G138" s="42">
        <f t="shared" si="11"/>
        <v>7189.5700000000015</v>
      </c>
      <c r="H138" s="43">
        <v>19107.240000000002</v>
      </c>
      <c r="I138" s="31"/>
      <c r="M138" s="6"/>
    </row>
    <row r="139" spans="1:13" hidden="1">
      <c r="A139" s="37" t="s">
        <v>137</v>
      </c>
      <c r="B139" s="38">
        <v>0</v>
      </c>
      <c r="C139" s="31"/>
      <c r="D139" s="42">
        <f t="shared" si="10"/>
        <v>0</v>
      </c>
      <c r="E139" s="38">
        <v>1006.05</v>
      </c>
      <c r="F139" s="43">
        <v>0</v>
      </c>
      <c r="G139" s="42">
        <f t="shared" si="11"/>
        <v>-1006.05</v>
      </c>
      <c r="H139" s="43">
        <v>0</v>
      </c>
      <c r="I139" s="31"/>
      <c r="M139" s="6"/>
    </row>
    <row r="140" spans="1:13" hidden="1">
      <c r="A140" s="37" t="s">
        <v>138</v>
      </c>
      <c r="B140" s="38">
        <v>10349.92</v>
      </c>
      <c r="C140" s="31"/>
      <c r="D140" s="42">
        <f t="shared" si="10"/>
        <v>-10349.92</v>
      </c>
      <c r="E140" s="38">
        <v>10349.92</v>
      </c>
      <c r="F140" s="43">
        <v>15525</v>
      </c>
      <c r="G140" s="42">
        <f t="shared" si="11"/>
        <v>5175.08</v>
      </c>
      <c r="H140" s="43">
        <v>15525</v>
      </c>
      <c r="I140" s="31"/>
      <c r="M140" s="6"/>
    </row>
    <row r="141" spans="1:13" hidden="1">
      <c r="A141" s="37" t="s">
        <v>139</v>
      </c>
      <c r="B141" s="38">
        <v>15870.08</v>
      </c>
      <c r="C141" s="31"/>
      <c r="D141" s="42">
        <f t="shared" si="10"/>
        <v>-15870.08</v>
      </c>
      <c r="E141" s="38">
        <v>15870.08</v>
      </c>
      <c r="F141" s="43">
        <v>23805</v>
      </c>
      <c r="G141" s="42">
        <f t="shared" si="11"/>
        <v>7934.92</v>
      </c>
      <c r="H141" s="43">
        <v>23805</v>
      </c>
      <c r="I141" s="31"/>
      <c r="M141" s="6"/>
    </row>
    <row r="142" spans="1:13" hidden="1">
      <c r="A142" s="37" t="s">
        <v>140</v>
      </c>
      <c r="B142" s="38">
        <v>150</v>
      </c>
      <c r="C142" s="31"/>
      <c r="D142" s="42">
        <f t="shared" si="10"/>
        <v>-150</v>
      </c>
      <c r="E142" s="38">
        <v>0</v>
      </c>
      <c r="F142" s="43">
        <v>300</v>
      </c>
      <c r="G142" s="42">
        <f t="shared" si="11"/>
        <v>300</v>
      </c>
      <c r="H142" s="43">
        <v>300</v>
      </c>
      <c r="I142" s="31"/>
      <c r="M142" s="6"/>
    </row>
    <row r="143" spans="1:13" hidden="1">
      <c r="A143" s="37" t="s">
        <v>141</v>
      </c>
      <c r="B143" s="38">
        <v>12170.4</v>
      </c>
      <c r="C143" s="31"/>
      <c r="D143" s="42">
        <f t="shared" si="10"/>
        <v>-12170.4</v>
      </c>
      <c r="E143" s="38">
        <v>12170.4</v>
      </c>
      <c r="F143" s="43">
        <v>18255</v>
      </c>
      <c r="G143" s="42">
        <f t="shared" si="11"/>
        <v>6084.6</v>
      </c>
      <c r="H143" s="43">
        <v>18255</v>
      </c>
      <c r="I143" s="31"/>
      <c r="M143" s="6"/>
    </row>
    <row r="144" spans="1:13" hidden="1">
      <c r="A144" s="37" t="s">
        <v>142</v>
      </c>
      <c r="B144" s="38">
        <v>0</v>
      </c>
      <c r="C144" s="31"/>
      <c r="D144" s="42">
        <f t="shared" si="10"/>
        <v>0</v>
      </c>
      <c r="E144" s="38">
        <v>0</v>
      </c>
      <c r="F144" s="43">
        <v>300</v>
      </c>
      <c r="G144" s="42">
        <f t="shared" si="11"/>
        <v>300</v>
      </c>
      <c r="H144" s="43">
        <v>300</v>
      </c>
      <c r="I144" s="31"/>
      <c r="M144" s="6"/>
    </row>
    <row r="145" spans="1:14" hidden="1">
      <c r="A145" s="44" t="s">
        <v>194</v>
      </c>
      <c r="B145" s="43">
        <v>0</v>
      </c>
      <c r="C145" s="31"/>
      <c r="D145" s="42">
        <f t="shared" si="10"/>
        <v>0</v>
      </c>
      <c r="E145" s="43">
        <v>0</v>
      </c>
      <c r="F145" s="43">
        <v>0</v>
      </c>
      <c r="G145" s="42">
        <f t="shared" si="11"/>
        <v>0</v>
      </c>
      <c r="H145" s="43">
        <v>0</v>
      </c>
      <c r="I145" s="31"/>
      <c r="K145" s="21"/>
      <c r="M145" s="6"/>
      <c r="N145" s="28"/>
    </row>
    <row r="146" spans="1:14" hidden="1">
      <c r="A146" s="37" t="s">
        <v>143</v>
      </c>
      <c r="B146" s="38">
        <v>15454.8</v>
      </c>
      <c r="C146" s="31"/>
      <c r="D146" s="42">
        <f t="shared" si="10"/>
        <v>-15454.8</v>
      </c>
      <c r="E146" s="38">
        <v>8284.7099999999991</v>
      </c>
      <c r="F146" s="43">
        <v>12000</v>
      </c>
      <c r="G146" s="42">
        <f t="shared" si="11"/>
        <v>3715.2900000000009</v>
      </c>
      <c r="H146" s="43">
        <v>12000</v>
      </c>
      <c r="I146" s="31"/>
      <c r="M146" s="6"/>
    </row>
    <row r="147" spans="1:14" hidden="1">
      <c r="A147" s="37" t="s">
        <v>144</v>
      </c>
      <c r="B147" s="38">
        <v>7280.31</v>
      </c>
      <c r="C147" s="31"/>
      <c r="D147" s="42">
        <f t="shared" si="10"/>
        <v>-7280.31</v>
      </c>
      <c r="E147" s="38">
        <v>6319.98</v>
      </c>
      <c r="F147" s="43">
        <v>12000</v>
      </c>
      <c r="G147" s="42">
        <f t="shared" si="11"/>
        <v>5680.02</v>
      </c>
      <c r="H147" s="43">
        <v>12000</v>
      </c>
      <c r="I147" s="31"/>
      <c r="M147" s="16"/>
    </row>
    <row r="148" spans="1:14" ht="47.25" hidden="1" customHeight="1">
      <c r="A148" s="37" t="s">
        <v>145</v>
      </c>
      <c r="B148" s="38">
        <v>7135.5</v>
      </c>
      <c r="C148" s="31"/>
      <c r="D148" s="42">
        <f t="shared" si="10"/>
        <v>-7135.5</v>
      </c>
      <c r="E148" s="38">
        <v>6397.08</v>
      </c>
      <c r="F148" s="43">
        <v>10655.55</v>
      </c>
      <c r="G148" s="42">
        <f t="shared" si="11"/>
        <v>4258.4699999999993</v>
      </c>
      <c r="H148" s="43">
        <v>10655.55</v>
      </c>
      <c r="I148" s="31"/>
      <c r="M148" s="17"/>
      <c r="N148" s="28"/>
    </row>
    <row r="149" spans="1:14" ht="14.25" hidden="1" customHeight="1">
      <c r="A149" s="37" t="s">
        <v>146</v>
      </c>
      <c r="B149" s="38">
        <v>198.7</v>
      </c>
      <c r="C149" s="31"/>
      <c r="D149" s="42">
        <f t="shared" si="10"/>
        <v>-198.7</v>
      </c>
      <c r="E149" s="38">
        <v>-8.91</v>
      </c>
      <c r="F149" s="43">
        <v>800</v>
      </c>
      <c r="G149" s="42">
        <f t="shared" si="11"/>
        <v>808.91</v>
      </c>
      <c r="H149" s="43">
        <v>800</v>
      </c>
      <c r="I149" s="31"/>
      <c r="M149" s="6"/>
    </row>
    <row r="150" spans="1:14" hidden="1">
      <c r="A150" s="37" t="s">
        <v>147</v>
      </c>
      <c r="B150" s="38">
        <v>2452.5</v>
      </c>
      <c r="C150" s="31"/>
      <c r="D150" s="42">
        <f t="shared" si="10"/>
        <v>-2452.5</v>
      </c>
      <c r="E150" s="38">
        <v>0</v>
      </c>
      <c r="F150" s="43">
        <v>0</v>
      </c>
      <c r="G150" s="42">
        <f t="shared" si="11"/>
        <v>0</v>
      </c>
      <c r="H150" s="43">
        <v>0</v>
      </c>
      <c r="I150" s="31"/>
      <c r="M150" s="6"/>
    </row>
    <row r="151" spans="1:14" hidden="1">
      <c r="A151" s="37" t="s">
        <v>148</v>
      </c>
      <c r="B151" s="38">
        <v>0</v>
      </c>
      <c r="C151" s="31"/>
      <c r="D151" s="42">
        <f t="shared" si="10"/>
        <v>0</v>
      </c>
      <c r="E151" s="38">
        <v>94.81</v>
      </c>
      <c r="F151" s="43">
        <v>1300</v>
      </c>
      <c r="G151" s="42">
        <f t="shared" si="11"/>
        <v>1205.19</v>
      </c>
      <c r="H151" s="43">
        <v>1300</v>
      </c>
      <c r="I151" s="31"/>
      <c r="M151" s="18"/>
    </row>
    <row r="152" spans="1:14">
      <c r="A152" s="33" t="s">
        <v>149</v>
      </c>
      <c r="B152" s="38">
        <v>410902</v>
      </c>
      <c r="C152" s="31">
        <v>426403</v>
      </c>
      <c r="D152" s="42">
        <f t="shared" si="10"/>
        <v>15501</v>
      </c>
      <c r="E152" s="38">
        <v>327852</v>
      </c>
      <c r="F152" s="43">
        <f>SUM(F115:F151)</f>
        <v>344202.79</v>
      </c>
      <c r="G152" s="42">
        <f t="shared" si="11"/>
        <v>16350.789999999979</v>
      </c>
      <c r="H152" s="41">
        <v>326603</v>
      </c>
      <c r="I152" s="55" t="s">
        <v>209</v>
      </c>
      <c r="M152" s="4"/>
      <c r="N152" s="27"/>
    </row>
    <row r="153" spans="1:14" hidden="1">
      <c r="A153" s="33" t="s">
        <v>150</v>
      </c>
      <c r="B153" s="38" t="s">
        <v>2</v>
      </c>
      <c r="C153" s="31"/>
      <c r="D153" s="42" t="e">
        <f t="shared" si="10"/>
        <v>#VALUE!</v>
      </c>
      <c r="E153" s="38" t="s">
        <v>2</v>
      </c>
      <c r="F153" s="43" t="s">
        <v>2</v>
      </c>
      <c r="G153" s="42" t="e">
        <f t="shared" si="11"/>
        <v>#VALUE!</v>
      </c>
      <c r="H153" s="43" t="s">
        <v>2</v>
      </c>
      <c r="I153" s="31"/>
      <c r="M153" s="3"/>
    </row>
    <row r="154" spans="1:14" hidden="1">
      <c r="A154" s="37" t="s">
        <v>151</v>
      </c>
      <c r="B154" s="38">
        <v>3753.68</v>
      </c>
      <c r="C154" s="31"/>
      <c r="D154" s="42">
        <f t="shared" si="10"/>
        <v>-3753.68</v>
      </c>
      <c r="E154" s="38">
        <v>3110.17</v>
      </c>
      <c r="F154" s="43">
        <v>6400</v>
      </c>
      <c r="G154" s="42">
        <f t="shared" si="11"/>
        <v>3289.83</v>
      </c>
      <c r="H154" s="43">
        <v>6400</v>
      </c>
      <c r="I154" s="31"/>
      <c r="M154" s="23"/>
      <c r="N154" s="24"/>
    </row>
    <row r="155" spans="1:14" hidden="1">
      <c r="A155" s="37" t="s">
        <v>152</v>
      </c>
      <c r="B155" s="38">
        <v>358.61</v>
      </c>
      <c r="C155" s="31"/>
      <c r="D155" s="42">
        <f t="shared" si="10"/>
        <v>-358.61</v>
      </c>
      <c r="E155" s="38">
        <v>425.61</v>
      </c>
      <c r="F155" s="43">
        <v>600</v>
      </c>
      <c r="G155" s="42">
        <f t="shared" si="11"/>
        <v>174.39</v>
      </c>
      <c r="H155" s="43">
        <v>600</v>
      </c>
      <c r="I155" s="31"/>
      <c r="M155" s="3"/>
      <c r="N155" s="25"/>
    </row>
    <row r="156" spans="1:14" hidden="1">
      <c r="A156" s="37" t="s">
        <v>153</v>
      </c>
      <c r="B156" s="38">
        <v>2569.0700000000002</v>
      </c>
      <c r="C156" s="31"/>
      <c r="D156" s="42">
        <f t="shared" si="10"/>
        <v>-2569.0700000000002</v>
      </c>
      <c r="E156" s="38">
        <v>2504.63</v>
      </c>
      <c r="F156" s="43">
        <v>3500</v>
      </c>
      <c r="G156" s="42">
        <f t="shared" si="11"/>
        <v>995.36999999999989</v>
      </c>
      <c r="H156" s="43">
        <v>3500</v>
      </c>
      <c r="I156" s="31"/>
      <c r="M156" s="3"/>
      <c r="N156" s="25"/>
    </row>
    <row r="157" spans="1:14" hidden="1">
      <c r="A157" s="37" t="s">
        <v>154</v>
      </c>
      <c r="B157" s="38">
        <v>44236.75</v>
      </c>
      <c r="C157" s="31"/>
      <c r="D157" s="42">
        <f t="shared" si="10"/>
        <v>-44236.75</v>
      </c>
      <c r="E157" s="38">
        <v>29823.77</v>
      </c>
      <c r="F157" s="43">
        <v>58000</v>
      </c>
      <c r="G157" s="42">
        <f t="shared" si="11"/>
        <v>28176.23</v>
      </c>
      <c r="H157" s="43">
        <v>58000</v>
      </c>
      <c r="I157" s="31"/>
      <c r="M157" s="3"/>
      <c r="N157" s="25"/>
    </row>
    <row r="158" spans="1:14" hidden="1">
      <c r="A158" s="37" t="s">
        <v>155</v>
      </c>
      <c r="B158" s="38">
        <v>2675.92</v>
      </c>
      <c r="C158" s="31"/>
      <c r="D158" s="42">
        <f t="shared" si="10"/>
        <v>-2675.92</v>
      </c>
      <c r="E158" s="38">
        <v>2391.7399999999998</v>
      </c>
      <c r="F158" s="43">
        <v>4110</v>
      </c>
      <c r="G158" s="42">
        <f t="shared" si="11"/>
        <v>1718.2600000000002</v>
      </c>
      <c r="H158" s="43">
        <v>4110</v>
      </c>
      <c r="I158" s="31"/>
      <c r="M158" s="3"/>
      <c r="N158" s="25"/>
    </row>
    <row r="159" spans="1:14" hidden="1">
      <c r="A159" s="37" t="s">
        <v>156</v>
      </c>
      <c r="B159" s="38">
        <v>2921.99</v>
      </c>
      <c r="C159" s="31"/>
      <c r="D159" s="42">
        <f t="shared" si="10"/>
        <v>-2921.99</v>
      </c>
      <c r="E159" s="38">
        <v>2001</v>
      </c>
      <c r="F159" s="43">
        <v>3400</v>
      </c>
      <c r="G159" s="42">
        <f t="shared" si="11"/>
        <v>1399</v>
      </c>
      <c r="H159" s="43">
        <v>3400</v>
      </c>
      <c r="I159" s="31"/>
      <c r="M159" s="3"/>
      <c r="N159" s="25"/>
    </row>
    <row r="160" spans="1:14" hidden="1">
      <c r="A160" s="37" t="s">
        <v>157</v>
      </c>
      <c r="B160" s="38">
        <v>1915.28</v>
      </c>
      <c r="C160" s="31"/>
      <c r="D160" s="42">
        <f t="shared" si="10"/>
        <v>-1915.28</v>
      </c>
      <c r="E160" s="38">
        <v>1184.76</v>
      </c>
      <c r="F160" s="43">
        <v>2600</v>
      </c>
      <c r="G160" s="42">
        <f t="shared" si="11"/>
        <v>1415.24</v>
      </c>
      <c r="H160" s="43">
        <v>2600</v>
      </c>
      <c r="I160" s="31"/>
      <c r="M160" s="3"/>
      <c r="N160" s="25"/>
    </row>
    <row r="161" spans="1:15" hidden="1">
      <c r="A161" s="37" t="s">
        <v>158</v>
      </c>
      <c r="B161" s="38">
        <v>1882.83</v>
      </c>
      <c r="C161" s="31"/>
      <c r="D161" s="42">
        <f t="shared" si="10"/>
        <v>-1882.83</v>
      </c>
      <c r="E161" s="38">
        <v>2058.63</v>
      </c>
      <c r="F161" s="43">
        <v>3200</v>
      </c>
      <c r="G161" s="42">
        <f t="shared" si="11"/>
        <v>1141.3699999999999</v>
      </c>
      <c r="H161" s="43">
        <v>3200</v>
      </c>
      <c r="I161" s="31"/>
      <c r="M161" s="3"/>
    </row>
    <row r="162" spans="1:15" hidden="1">
      <c r="A162" s="37" t="s">
        <v>159</v>
      </c>
      <c r="B162" s="38">
        <v>1560.97</v>
      </c>
      <c r="C162" s="31"/>
      <c r="D162" s="42">
        <f t="shared" si="10"/>
        <v>-1560.97</v>
      </c>
      <c r="E162" s="38">
        <v>1200</v>
      </c>
      <c r="F162" s="43">
        <v>2400</v>
      </c>
      <c r="G162" s="42">
        <f t="shared" si="11"/>
        <v>1200</v>
      </c>
      <c r="H162" s="43">
        <v>2400</v>
      </c>
      <c r="I162" s="31"/>
      <c r="M162" s="3"/>
    </row>
    <row r="163" spans="1:15" hidden="1">
      <c r="A163" s="37" t="s">
        <v>160</v>
      </c>
      <c r="B163" s="38">
        <v>7994.89</v>
      </c>
      <c r="C163" s="31"/>
      <c r="D163" s="42">
        <f t="shared" si="10"/>
        <v>-7994.89</v>
      </c>
      <c r="E163" s="38">
        <v>7179.56</v>
      </c>
      <c r="F163" s="43">
        <v>12000</v>
      </c>
      <c r="G163" s="42">
        <f t="shared" si="11"/>
        <v>4820.4399999999996</v>
      </c>
      <c r="H163" s="43">
        <v>12000</v>
      </c>
      <c r="I163" s="31"/>
      <c r="M163" s="3"/>
    </row>
    <row r="164" spans="1:15">
      <c r="A164" s="33" t="s">
        <v>161</v>
      </c>
      <c r="B164" s="38">
        <v>96151</v>
      </c>
      <c r="C164" s="31">
        <v>95600</v>
      </c>
      <c r="D164" s="42">
        <f t="shared" si="10"/>
        <v>-551</v>
      </c>
      <c r="E164" s="38">
        <v>94154</v>
      </c>
      <c r="F164" s="43">
        <f>SUM(F154:F163)</f>
        <v>96210</v>
      </c>
      <c r="G164" s="42">
        <f t="shared" si="11"/>
        <v>2056</v>
      </c>
      <c r="H164" s="43">
        <f>SUM(H154:H163)</f>
        <v>96210</v>
      </c>
      <c r="I164" s="31"/>
      <c r="M164" s="3"/>
      <c r="O164" s="5"/>
    </row>
    <row r="165" spans="1:15" hidden="1">
      <c r="A165" s="33" t="s">
        <v>162</v>
      </c>
      <c r="B165" s="38" t="s">
        <v>2</v>
      </c>
      <c r="C165" s="31"/>
      <c r="D165" s="42" t="e">
        <f t="shared" si="10"/>
        <v>#VALUE!</v>
      </c>
      <c r="E165" s="38" t="s">
        <v>2</v>
      </c>
      <c r="F165" s="43" t="s">
        <v>2</v>
      </c>
      <c r="G165" s="42" t="e">
        <f t="shared" si="11"/>
        <v>#VALUE!</v>
      </c>
      <c r="H165" s="43" t="s">
        <v>2</v>
      </c>
      <c r="I165" s="31"/>
      <c r="M165" s="3"/>
    </row>
    <row r="166" spans="1:15" hidden="1">
      <c r="A166" s="37" t="s">
        <v>163</v>
      </c>
      <c r="B166" s="38">
        <v>88</v>
      </c>
      <c r="C166" s="31"/>
      <c r="D166" s="42">
        <f t="shared" si="10"/>
        <v>-88</v>
      </c>
      <c r="E166" s="38">
        <v>66</v>
      </c>
      <c r="F166" s="43">
        <v>1200</v>
      </c>
      <c r="G166" s="42">
        <f t="shared" si="11"/>
        <v>1134</v>
      </c>
      <c r="H166" s="43">
        <v>1200</v>
      </c>
      <c r="I166" s="31"/>
      <c r="M166" s="3"/>
    </row>
    <row r="167" spans="1:15" hidden="1">
      <c r="A167" s="37" t="s">
        <v>196</v>
      </c>
      <c r="B167" s="38">
        <v>0</v>
      </c>
      <c r="C167" s="31"/>
      <c r="D167" s="42">
        <f t="shared" si="10"/>
        <v>0</v>
      </c>
      <c r="E167" s="38">
        <v>0</v>
      </c>
      <c r="F167" s="43">
        <v>0</v>
      </c>
      <c r="G167" s="42">
        <f t="shared" si="11"/>
        <v>0</v>
      </c>
      <c r="H167" s="43">
        <v>0</v>
      </c>
      <c r="I167" s="31"/>
      <c r="M167" s="23"/>
      <c r="N167" s="22"/>
    </row>
    <row r="168" spans="1:15" hidden="1">
      <c r="A168" s="37" t="s">
        <v>164</v>
      </c>
      <c r="B168" s="38">
        <v>706.46</v>
      </c>
      <c r="C168" s="31"/>
      <c r="D168" s="42">
        <f t="shared" si="10"/>
        <v>-706.46</v>
      </c>
      <c r="E168" s="38">
        <v>0</v>
      </c>
      <c r="F168" s="43">
        <v>1800</v>
      </c>
      <c r="G168" s="42">
        <f t="shared" si="11"/>
        <v>1800</v>
      </c>
      <c r="H168" s="43">
        <v>1800</v>
      </c>
      <c r="I168" s="31"/>
      <c r="M168" s="3"/>
      <c r="N168" s="22"/>
    </row>
    <row r="169" spans="1:15">
      <c r="A169" s="33" t="s">
        <v>165</v>
      </c>
      <c r="B169" s="38">
        <v>1861</v>
      </c>
      <c r="C169" s="31">
        <v>3000</v>
      </c>
      <c r="D169" s="42">
        <f t="shared" ref="D169:D192" si="12">C169-B169</f>
        <v>1139</v>
      </c>
      <c r="E169" s="38">
        <v>125</v>
      </c>
      <c r="F169" s="43">
        <f>F168+F166</f>
        <v>3000</v>
      </c>
      <c r="G169" s="42">
        <f t="shared" ref="G169:G192" si="13">F169-E169</f>
        <v>2875</v>
      </c>
      <c r="H169" s="41">
        <v>7500</v>
      </c>
      <c r="I169" s="55" t="s">
        <v>210</v>
      </c>
      <c r="M169" s="3"/>
      <c r="N169" s="22"/>
      <c r="O169" s="5"/>
    </row>
    <row r="170" spans="1:15" hidden="1">
      <c r="A170" s="33" t="s">
        <v>166</v>
      </c>
      <c r="B170" s="38" t="s">
        <v>2</v>
      </c>
      <c r="C170" s="31"/>
      <c r="D170" s="42" t="e">
        <f t="shared" si="12"/>
        <v>#VALUE!</v>
      </c>
      <c r="E170" s="38" t="s">
        <v>2</v>
      </c>
      <c r="F170" s="43" t="s">
        <v>2</v>
      </c>
      <c r="G170" s="42" t="e">
        <f t="shared" si="13"/>
        <v>#VALUE!</v>
      </c>
      <c r="H170" s="43" t="s">
        <v>2</v>
      </c>
      <c r="I170" s="31"/>
      <c r="M170" s="3"/>
      <c r="N170" s="22"/>
    </row>
    <row r="171" spans="1:15" hidden="1">
      <c r="A171" s="37" t="s">
        <v>167</v>
      </c>
      <c r="B171" s="38">
        <v>11960</v>
      </c>
      <c r="C171" s="31"/>
      <c r="D171" s="42">
        <f t="shared" si="12"/>
        <v>-11960</v>
      </c>
      <c r="E171" s="38">
        <v>13559.64</v>
      </c>
      <c r="F171" s="43">
        <v>16500</v>
      </c>
      <c r="G171" s="42">
        <f t="shared" si="13"/>
        <v>2940.3600000000006</v>
      </c>
      <c r="H171" s="43">
        <v>16500</v>
      </c>
      <c r="I171" s="31"/>
      <c r="M171" s="3"/>
      <c r="N171" s="22"/>
    </row>
    <row r="172" spans="1:15" hidden="1">
      <c r="A172" s="37" t="s">
        <v>168</v>
      </c>
      <c r="B172" s="38">
        <v>918.05</v>
      </c>
      <c r="C172" s="31"/>
      <c r="D172" s="42">
        <f t="shared" si="12"/>
        <v>-918.05</v>
      </c>
      <c r="E172" s="38">
        <v>238.19</v>
      </c>
      <c r="F172" s="43">
        <v>1100</v>
      </c>
      <c r="G172" s="42">
        <f t="shared" si="13"/>
        <v>861.81</v>
      </c>
      <c r="H172" s="43">
        <v>1100</v>
      </c>
      <c r="I172" s="31"/>
      <c r="M172" s="3"/>
      <c r="N172" s="22"/>
    </row>
    <row r="173" spans="1:15" hidden="1">
      <c r="A173" s="37" t="s">
        <v>169</v>
      </c>
      <c r="B173" s="38">
        <v>887</v>
      </c>
      <c r="C173" s="31"/>
      <c r="D173" s="42">
        <f t="shared" si="12"/>
        <v>-887</v>
      </c>
      <c r="E173" s="38">
        <v>629.5</v>
      </c>
      <c r="F173" s="43">
        <v>2200</v>
      </c>
      <c r="G173" s="42">
        <f t="shared" si="13"/>
        <v>1570.5</v>
      </c>
      <c r="H173" s="43">
        <v>2200</v>
      </c>
      <c r="I173" s="31"/>
      <c r="M173" s="3"/>
      <c r="N173" s="22"/>
    </row>
    <row r="174" spans="1:15" hidden="1">
      <c r="A174" s="37" t="s">
        <v>170</v>
      </c>
      <c r="B174" s="38">
        <v>1821.59</v>
      </c>
      <c r="C174" s="31"/>
      <c r="D174" s="42">
        <f t="shared" si="12"/>
        <v>-1821.59</v>
      </c>
      <c r="E174" s="38">
        <v>858.58</v>
      </c>
      <c r="F174" s="43">
        <v>1675</v>
      </c>
      <c r="G174" s="42">
        <f t="shared" si="13"/>
        <v>816.42</v>
      </c>
      <c r="H174" s="43">
        <v>1675</v>
      </c>
      <c r="I174" s="31"/>
      <c r="M174" s="3"/>
      <c r="N174" s="22"/>
    </row>
    <row r="175" spans="1:15" hidden="1">
      <c r="A175" s="37" t="s">
        <v>171</v>
      </c>
      <c r="B175" s="38">
        <v>20554.63</v>
      </c>
      <c r="C175" s="31"/>
      <c r="D175" s="42">
        <f t="shared" si="12"/>
        <v>-20554.63</v>
      </c>
      <c r="E175" s="38">
        <v>13452.49</v>
      </c>
      <c r="F175" s="43">
        <v>24000</v>
      </c>
      <c r="G175" s="42">
        <f t="shared" si="13"/>
        <v>10547.51</v>
      </c>
      <c r="H175" s="43">
        <v>24000</v>
      </c>
      <c r="I175" s="31"/>
      <c r="M175" s="3"/>
      <c r="N175" s="22"/>
    </row>
    <row r="176" spans="1:15" hidden="1">
      <c r="A176" s="37" t="s">
        <v>172</v>
      </c>
      <c r="B176" s="38">
        <v>4645.97</v>
      </c>
      <c r="C176" s="31"/>
      <c r="D176" s="42">
        <f t="shared" si="12"/>
        <v>-4645.97</v>
      </c>
      <c r="E176" s="38">
        <v>7353.94</v>
      </c>
      <c r="F176" s="43">
        <v>7900</v>
      </c>
      <c r="G176" s="42">
        <f t="shared" si="13"/>
        <v>546.0600000000004</v>
      </c>
      <c r="H176" s="43">
        <v>7900</v>
      </c>
      <c r="I176" s="31"/>
      <c r="M176" s="3"/>
      <c r="N176" s="22"/>
    </row>
    <row r="177" spans="1:24" hidden="1">
      <c r="A177" s="37" t="s">
        <v>173</v>
      </c>
      <c r="B177" s="38">
        <v>26674.84</v>
      </c>
      <c r="C177" s="31"/>
      <c r="D177" s="42">
        <f t="shared" si="12"/>
        <v>-26674.84</v>
      </c>
      <c r="E177" s="38">
        <v>23906.94</v>
      </c>
      <c r="F177" s="43">
        <v>38070.65</v>
      </c>
      <c r="G177" s="42">
        <f t="shared" si="13"/>
        <v>14163.710000000003</v>
      </c>
      <c r="H177" s="43">
        <v>38070.65</v>
      </c>
      <c r="I177" s="31"/>
      <c r="M177" s="3"/>
      <c r="N177" s="22"/>
    </row>
    <row r="178" spans="1:24" hidden="1">
      <c r="A178" s="37" t="s">
        <v>174</v>
      </c>
      <c r="B178" s="38">
        <v>493.25</v>
      </c>
      <c r="C178" s="31"/>
      <c r="D178" s="42">
        <f t="shared" si="12"/>
        <v>-493.25</v>
      </c>
      <c r="E178" s="38">
        <v>507.95</v>
      </c>
      <c r="F178" s="43">
        <v>950</v>
      </c>
      <c r="G178" s="42">
        <f t="shared" si="13"/>
        <v>442.05</v>
      </c>
      <c r="H178" s="43">
        <v>950</v>
      </c>
      <c r="I178" s="31"/>
      <c r="M178" s="3"/>
    </row>
    <row r="179" spans="1:24" hidden="1">
      <c r="A179" s="37" t="s">
        <v>175</v>
      </c>
      <c r="B179" s="38">
        <v>800.04</v>
      </c>
      <c r="C179" s="31"/>
      <c r="D179" s="42">
        <f t="shared" si="12"/>
        <v>-800.04</v>
      </c>
      <c r="E179" s="38">
        <v>819.57</v>
      </c>
      <c r="F179" s="43">
        <v>1050</v>
      </c>
      <c r="G179" s="42">
        <f t="shared" si="13"/>
        <v>230.42999999999995</v>
      </c>
      <c r="H179" s="43">
        <v>1050</v>
      </c>
      <c r="I179" s="31"/>
      <c r="M179" s="3"/>
      <c r="W179" s="21" t="s">
        <v>187</v>
      </c>
      <c r="X179">
        <v>10223</v>
      </c>
    </row>
    <row r="180" spans="1:24" hidden="1">
      <c r="A180" s="37" t="s">
        <v>176</v>
      </c>
      <c r="B180" s="38">
        <v>3141.1</v>
      </c>
      <c r="C180" s="31"/>
      <c r="D180" s="42">
        <f t="shared" si="12"/>
        <v>-3141.1</v>
      </c>
      <c r="E180" s="38">
        <v>1716.9</v>
      </c>
      <c r="F180" s="43">
        <v>3000</v>
      </c>
      <c r="G180" s="42">
        <f t="shared" si="13"/>
        <v>1283.0999999999999</v>
      </c>
      <c r="H180" s="43">
        <v>3000</v>
      </c>
      <c r="I180" s="31"/>
      <c r="M180" s="3"/>
      <c r="W180" s="21" t="s">
        <v>188</v>
      </c>
      <c r="X180">
        <v>18027</v>
      </c>
    </row>
    <row r="181" spans="1:24">
      <c r="A181" s="33" t="s">
        <v>177</v>
      </c>
      <c r="B181" s="38">
        <v>101896</v>
      </c>
      <c r="C181" s="31">
        <v>96446</v>
      </c>
      <c r="D181" s="42">
        <f t="shared" si="12"/>
        <v>-5450</v>
      </c>
      <c r="E181" s="38">
        <v>91274</v>
      </c>
      <c r="F181" s="43">
        <f>SUM(F171:F180)</f>
        <v>96445.65</v>
      </c>
      <c r="G181" s="42">
        <f t="shared" si="13"/>
        <v>5171.6499999999942</v>
      </c>
      <c r="H181" s="41">
        <v>95446</v>
      </c>
      <c r="I181" s="55" t="s">
        <v>206</v>
      </c>
      <c r="M181" s="3"/>
      <c r="O181" s="5"/>
      <c r="W181" s="21" t="s">
        <v>189</v>
      </c>
      <c r="X181">
        <v>2100</v>
      </c>
    </row>
    <row r="182" spans="1:24" hidden="1">
      <c r="A182" s="33" t="s">
        <v>178</v>
      </c>
      <c r="B182" s="38">
        <v>427089.37</v>
      </c>
      <c r="C182" s="31"/>
      <c r="D182" s="42">
        <f t="shared" si="12"/>
        <v>-427089.37</v>
      </c>
      <c r="E182" s="38">
        <v>340106.06</v>
      </c>
      <c r="F182" s="45">
        <f t="shared" ref="F182:H182" si="14">F152+F164+F169+F181</f>
        <v>539858.43999999994</v>
      </c>
      <c r="G182" s="42">
        <f t="shared" si="13"/>
        <v>199752.37999999995</v>
      </c>
      <c r="H182" s="45">
        <f t="shared" si="14"/>
        <v>525759</v>
      </c>
      <c r="I182" s="31"/>
      <c r="K182" s="19"/>
      <c r="M182" s="3"/>
      <c r="W182" s="21" t="s">
        <v>190</v>
      </c>
      <c r="X182">
        <v>1100</v>
      </c>
    </row>
    <row r="183" spans="1:24" hidden="1">
      <c r="A183" s="33" t="s">
        <v>179</v>
      </c>
      <c r="B183" s="38" t="s">
        <v>2</v>
      </c>
      <c r="C183" s="31"/>
      <c r="D183" s="42" t="e">
        <f t="shared" si="12"/>
        <v>#VALUE!</v>
      </c>
      <c r="E183" s="38" t="s">
        <v>2</v>
      </c>
      <c r="F183" s="43" t="s">
        <v>2</v>
      </c>
      <c r="G183" s="42" t="e">
        <f t="shared" si="13"/>
        <v>#VALUE!</v>
      </c>
      <c r="H183" s="43" t="s">
        <v>2</v>
      </c>
      <c r="I183" s="31"/>
      <c r="M183" s="3"/>
      <c r="W183" s="21" t="s">
        <v>191</v>
      </c>
      <c r="X183">
        <v>43600</v>
      </c>
    </row>
    <row r="184" spans="1:24" hidden="1">
      <c r="A184" s="37" t="s">
        <v>180</v>
      </c>
      <c r="B184" s="38">
        <v>2315</v>
      </c>
      <c r="C184" s="31"/>
      <c r="D184" s="42">
        <f t="shared" si="12"/>
        <v>-2315</v>
      </c>
      <c r="E184" s="38">
        <v>3391</v>
      </c>
      <c r="F184" s="43">
        <v>4660</v>
      </c>
      <c r="G184" s="42">
        <f t="shared" si="13"/>
        <v>1269</v>
      </c>
      <c r="H184" s="43">
        <v>4660</v>
      </c>
      <c r="I184" s="31"/>
      <c r="M184" s="3"/>
      <c r="W184" s="21" t="s">
        <v>192</v>
      </c>
      <c r="X184">
        <v>539858</v>
      </c>
    </row>
    <row r="185" spans="1:24" hidden="1">
      <c r="A185" s="37" t="s">
        <v>181</v>
      </c>
      <c r="B185" s="38">
        <v>499.22</v>
      </c>
      <c r="C185" s="31"/>
      <c r="D185" s="42">
        <f t="shared" si="12"/>
        <v>-499.22</v>
      </c>
      <c r="E185" s="38">
        <v>443.73</v>
      </c>
      <c r="F185" s="43">
        <v>1300</v>
      </c>
      <c r="G185" s="42">
        <f t="shared" si="13"/>
        <v>856.27</v>
      </c>
      <c r="H185" s="43">
        <v>1300</v>
      </c>
      <c r="I185" s="31"/>
      <c r="M185" s="3"/>
      <c r="W185" s="21" t="s">
        <v>193</v>
      </c>
      <c r="X185">
        <v>66901</v>
      </c>
    </row>
    <row r="186" spans="1:24" hidden="1">
      <c r="A186" s="37" t="s">
        <v>182</v>
      </c>
      <c r="B186" s="38">
        <v>20608.41</v>
      </c>
      <c r="C186" s="31"/>
      <c r="D186" s="42">
        <f t="shared" si="12"/>
        <v>-20608.41</v>
      </c>
      <c r="E186" s="38">
        <v>19960.3</v>
      </c>
      <c r="F186" s="43">
        <v>31000</v>
      </c>
      <c r="G186" s="42">
        <f t="shared" si="13"/>
        <v>11039.7</v>
      </c>
      <c r="H186" s="43">
        <v>31000</v>
      </c>
      <c r="I186" s="31"/>
      <c r="M186" s="3"/>
      <c r="X186">
        <f>SUM(X179:X185)</f>
        <v>681809</v>
      </c>
    </row>
    <row r="187" spans="1:24" hidden="1">
      <c r="A187" s="37" t="s">
        <v>183</v>
      </c>
      <c r="B187" s="38">
        <v>0</v>
      </c>
      <c r="C187" s="31"/>
      <c r="D187" s="42">
        <f t="shared" si="12"/>
        <v>0</v>
      </c>
      <c r="E187" s="38">
        <v>0</v>
      </c>
      <c r="F187" s="43">
        <v>600</v>
      </c>
      <c r="G187" s="42">
        <f t="shared" si="13"/>
        <v>600</v>
      </c>
      <c r="H187" s="43">
        <v>600</v>
      </c>
      <c r="I187" s="31"/>
      <c r="M187" s="3"/>
    </row>
    <row r="188" spans="1:24" hidden="1">
      <c r="A188" s="37" t="s">
        <v>195</v>
      </c>
      <c r="B188" s="38">
        <v>0</v>
      </c>
      <c r="C188" s="31"/>
      <c r="D188" s="42">
        <f t="shared" si="12"/>
        <v>0</v>
      </c>
      <c r="E188" s="38">
        <v>0</v>
      </c>
      <c r="F188" s="43">
        <v>0</v>
      </c>
      <c r="G188" s="42">
        <f t="shared" si="13"/>
        <v>0</v>
      </c>
      <c r="H188" s="43">
        <v>0</v>
      </c>
      <c r="I188" s="31"/>
      <c r="M188" s="3"/>
    </row>
    <row r="189" spans="1:24" hidden="1">
      <c r="A189" s="37" t="s">
        <v>184</v>
      </c>
      <c r="B189" s="38">
        <v>16835.59</v>
      </c>
      <c r="C189" s="31"/>
      <c r="D189" s="42">
        <f t="shared" si="12"/>
        <v>-16835.59</v>
      </c>
      <c r="E189" s="38">
        <v>17483.7</v>
      </c>
      <c r="F189" s="43">
        <v>29341</v>
      </c>
      <c r="G189" s="42">
        <f t="shared" si="13"/>
        <v>11857.3</v>
      </c>
      <c r="H189" s="43">
        <v>29341</v>
      </c>
      <c r="I189" s="31"/>
      <c r="M189" s="3"/>
    </row>
    <row r="190" spans="1:24">
      <c r="A190" s="33" t="s">
        <v>185</v>
      </c>
      <c r="B190" s="38">
        <v>62149</v>
      </c>
      <c r="C190" s="31">
        <v>66901</v>
      </c>
      <c r="D190" s="42">
        <f t="shared" si="12"/>
        <v>4752</v>
      </c>
      <c r="E190" s="38">
        <v>61278</v>
      </c>
      <c r="F190" s="43">
        <f>SUM(F184:F189)</f>
        <v>66901</v>
      </c>
      <c r="G190" s="42">
        <f t="shared" si="13"/>
        <v>5623</v>
      </c>
      <c r="H190" s="43">
        <f>SUM(H184:H189)</f>
        <v>66901</v>
      </c>
      <c r="I190" s="31"/>
      <c r="M190" s="3"/>
    </row>
    <row r="191" spans="1:24">
      <c r="A191" s="29" t="s">
        <v>204</v>
      </c>
      <c r="B191" s="38">
        <v>0</v>
      </c>
      <c r="C191" s="31">
        <v>0</v>
      </c>
      <c r="D191" s="42">
        <v>0</v>
      </c>
      <c r="E191" s="38">
        <v>0</v>
      </c>
      <c r="F191" s="43">
        <v>0</v>
      </c>
      <c r="G191" s="42">
        <v>0</v>
      </c>
      <c r="H191" s="41">
        <v>5000</v>
      </c>
      <c r="I191" s="55" t="s">
        <v>211</v>
      </c>
      <c r="M191" s="3"/>
    </row>
    <row r="192" spans="1:24">
      <c r="A192" s="33" t="s">
        <v>186</v>
      </c>
      <c r="B192" s="38">
        <f>B40+B53+B59+B73+B78+B88+B93+B112+B152+B164+B169+B181+B190</f>
        <v>742740</v>
      </c>
      <c r="C192" s="38">
        <f>C40+C53+C59+C73+C78+C88+C93+C112+C152+C164+C169+C181+C190</f>
        <v>764875</v>
      </c>
      <c r="D192" s="42">
        <f t="shared" si="12"/>
        <v>22135</v>
      </c>
      <c r="E192" s="38">
        <f>E40+E53+E59+E73+E78+E88+E93+E112+E152+E164+E169+E181+E190</f>
        <v>640556</v>
      </c>
      <c r="F192" s="46">
        <f>F40+F74+F78+F88+F93+F112+F182+F190</f>
        <v>682409.44</v>
      </c>
      <c r="G192" s="42">
        <f t="shared" si="13"/>
        <v>41853.439999999944</v>
      </c>
      <c r="H192" s="46">
        <f>H40+H74+H78+H88+H93+H112+H182+H190+H191</f>
        <v>669372</v>
      </c>
      <c r="I192" s="31"/>
      <c r="K192" s="20"/>
      <c r="M192" s="20"/>
    </row>
    <row r="193" spans="1:13">
      <c r="A193" s="47" t="s">
        <v>2</v>
      </c>
      <c r="B193" s="38" t="s">
        <v>2</v>
      </c>
      <c r="C193" s="31"/>
      <c r="D193" s="31"/>
      <c r="E193" s="38" t="s">
        <v>2</v>
      </c>
      <c r="F193" s="38" t="s">
        <v>2</v>
      </c>
      <c r="G193" s="38"/>
      <c r="H193" s="36"/>
      <c r="I193" s="31"/>
      <c r="M193" s="3"/>
    </row>
    <row r="194" spans="1:13">
      <c r="A194" s="48" t="s">
        <v>214</v>
      </c>
      <c r="B194" s="49"/>
      <c r="C194" s="50"/>
      <c r="D194" s="50"/>
      <c r="E194" s="49"/>
      <c r="F194" s="49"/>
      <c r="G194" s="49" t="s">
        <v>203</v>
      </c>
      <c r="H194" s="51">
        <f>H16-H192</f>
        <v>0</v>
      </c>
      <c r="I194" s="31"/>
      <c r="M194" s="3"/>
    </row>
    <row r="195" spans="1:13">
      <c r="F195" s="5"/>
      <c r="G195" s="5"/>
      <c r="H195" s="5"/>
      <c r="I195" s="5"/>
    </row>
    <row r="196" spans="1:13">
      <c r="F196" s="5"/>
      <c r="G196" s="5"/>
      <c r="H196" s="5"/>
      <c r="I196" s="5"/>
    </row>
    <row r="197" spans="1:13">
      <c r="F197" s="5"/>
      <c r="G197" s="5"/>
      <c r="H197" s="5"/>
      <c r="I197" s="5"/>
    </row>
    <row r="198" spans="1:13">
      <c r="F198" s="5"/>
      <c r="G198" s="5"/>
      <c r="H198" s="5"/>
      <c r="I198" s="5"/>
    </row>
    <row r="199" spans="1:13">
      <c r="F199" s="5"/>
      <c r="G199" s="5"/>
      <c r="H199" s="5"/>
      <c r="I199" s="5"/>
    </row>
    <row r="200" spans="1:13">
      <c r="F200" s="5"/>
      <c r="G200" s="5"/>
      <c r="H200" s="5"/>
      <c r="I200" s="5"/>
    </row>
    <row r="201" spans="1:13">
      <c r="F201" s="5"/>
      <c r="G201" s="5"/>
      <c r="H201" s="5"/>
      <c r="I201" s="5"/>
    </row>
    <row r="202" spans="1:13">
      <c r="F202" s="5"/>
      <c r="G202" s="5"/>
      <c r="H202" s="5"/>
      <c r="I202" s="5"/>
    </row>
    <row r="203" spans="1:13">
      <c r="F203" s="5"/>
      <c r="G203" s="5"/>
      <c r="H203" s="5"/>
      <c r="I203" s="5"/>
    </row>
    <row r="204" spans="1:13">
      <c r="F204" s="5"/>
      <c r="G204" s="5"/>
      <c r="H204" s="5"/>
      <c r="I204" s="5"/>
    </row>
    <row r="205" spans="1:13">
      <c r="F205" s="5"/>
      <c r="G205" s="5"/>
      <c r="H205" s="5"/>
      <c r="I205" s="5"/>
    </row>
    <row r="206" spans="1:13">
      <c r="F206" s="5"/>
      <c r="G206" s="5"/>
      <c r="H206" s="5"/>
      <c r="I206" s="5"/>
    </row>
    <row r="207" spans="1:13">
      <c r="F207" s="5"/>
      <c r="G207" s="5"/>
      <c r="H207" s="5"/>
      <c r="I207" s="5"/>
    </row>
    <row r="208" spans="1:13">
      <c r="F208" s="5"/>
      <c r="G208" s="5"/>
      <c r="H208" s="5"/>
      <c r="I208" s="5"/>
    </row>
    <row r="209" spans="6:9">
      <c r="F209" s="5"/>
      <c r="G209" s="5"/>
      <c r="H209" s="5"/>
      <c r="I209" s="5"/>
    </row>
    <row r="210" spans="6:9">
      <c r="F210" s="5"/>
      <c r="G210" s="5"/>
      <c r="H210" s="5"/>
      <c r="I210" s="5"/>
    </row>
    <row r="211" spans="6:9">
      <c r="F211" s="5"/>
      <c r="G211" s="5"/>
      <c r="H211" s="5"/>
      <c r="I211" s="5"/>
    </row>
    <row r="212" spans="6:9">
      <c r="F212" s="5"/>
      <c r="G212" s="5"/>
      <c r="H212" s="5"/>
      <c r="I212" s="5"/>
    </row>
    <row r="213" spans="6:9">
      <c r="F213" s="5"/>
      <c r="G213" s="5"/>
      <c r="H213" s="5"/>
      <c r="I213" s="5"/>
    </row>
    <row r="214" spans="6:9">
      <c r="F214" s="5"/>
      <c r="G214" s="5"/>
      <c r="H214" s="5"/>
      <c r="I214" s="5"/>
    </row>
    <row r="215" spans="6:9">
      <c r="F215" s="5"/>
      <c r="G215" s="5"/>
      <c r="H215" s="5"/>
      <c r="I215" s="5"/>
    </row>
    <row r="216" spans="6:9">
      <c r="F216" s="5"/>
      <c r="G216" s="5"/>
      <c r="H216" s="5"/>
      <c r="I216" s="5"/>
    </row>
    <row r="217" spans="6:9">
      <c r="F217" s="5"/>
      <c r="G217" s="5"/>
      <c r="H217" s="5"/>
      <c r="I217" s="5"/>
    </row>
    <row r="218" spans="6:9">
      <c r="F218" s="5"/>
      <c r="G218" s="5"/>
      <c r="H218" s="5"/>
      <c r="I218" s="5"/>
    </row>
    <row r="219" spans="6:9">
      <c r="F219" s="5"/>
      <c r="G219" s="5"/>
      <c r="H219" s="5"/>
      <c r="I219" s="5"/>
    </row>
    <row r="220" spans="6:9">
      <c r="F220" s="5"/>
      <c r="G220" s="5"/>
      <c r="H220" s="5"/>
      <c r="I220" s="5"/>
    </row>
    <row r="221" spans="6:9">
      <c r="F221" s="5"/>
      <c r="G221" s="5"/>
      <c r="H221" s="5"/>
      <c r="I221" s="5"/>
    </row>
    <row r="222" spans="6:9">
      <c r="F222" s="5"/>
      <c r="G222" s="5"/>
      <c r="H222" s="5"/>
      <c r="I222" s="5"/>
    </row>
    <row r="223" spans="6:9">
      <c r="F223" s="5"/>
      <c r="G223" s="5"/>
      <c r="H223" s="5"/>
      <c r="I223" s="5"/>
    </row>
    <row r="224" spans="6:9">
      <c r="F224" s="5"/>
      <c r="G224" s="5"/>
      <c r="H224" s="5"/>
      <c r="I224" s="5"/>
    </row>
    <row r="225" spans="6:9">
      <c r="F225" s="5"/>
      <c r="G225" s="5"/>
      <c r="H225" s="5"/>
      <c r="I225" s="5"/>
    </row>
    <row r="226" spans="6:9">
      <c r="F226" s="5"/>
      <c r="G226" s="5"/>
      <c r="H226" s="5"/>
      <c r="I226" s="5"/>
    </row>
    <row r="227" spans="6:9">
      <c r="F227" s="5"/>
      <c r="G227" s="5"/>
      <c r="H227" s="5"/>
      <c r="I227" s="5"/>
    </row>
    <row r="228" spans="6:9">
      <c r="F228" s="5"/>
      <c r="G228" s="5"/>
      <c r="H228" s="5"/>
      <c r="I228" s="5"/>
    </row>
    <row r="229" spans="6:9">
      <c r="F229" s="5"/>
      <c r="G229" s="5"/>
      <c r="H229" s="5"/>
      <c r="I229" s="5"/>
    </row>
    <row r="230" spans="6:9">
      <c r="F230" s="5"/>
      <c r="G230" s="5"/>
      <c r="H230" s="5"/>
      <c r="I230" s="5"/>
    </row>
    <row r="231" spans="6:9">
      <c r="F231" s="5"/>
      <c r="G231" s="5"/>
      <c r="H231" s="5"/>
      <c r="I231" s="5"/>
    </row>
    <row r="232" spans="6:9">
      <c r="F232" s="5"/>
      <c r="G232" s="5"/>
      <c r="H232" s="5"/>
      <c r="I232" s="5"/>
    </row>
    <row r="233" spans="6:9">
      <c r="F233" s="5"/>
      <c r="G233" s="5"/>
      <c r="H233" s="5"/>
      <c r="I233" s="5"/>
    </row>
    <row r="234" spans="6:9">
      <c r="F234" s="5"/>
      <c r="G234" s="5"/>
      <c r="H234" s="5"/>
      <c r="I234" s="5"/>
    </row>
    <row r="235" spans="6:9">
      <c r="F235" s="5"/>
      <c r="G235" s="5"/>
      <c r="H235" s="5"/>
      <c r="I235" s="5"/>
    </row>
    <row r="236" spans="6:9">
      <c r="F236" s="5"/>
      <c r="G236" s="5"/>
      <c r="H236" s="5"/>
      <c r="I236" s="5"/>
    </row>
    <row r="237" spans="6:9">
      <c r="F237" s="5"/>
      <c r="G237" s="5"/>
      <c r="H237" s="5"/>
      <c r="I237" s="5"/>
    </row>
    <row r="238" spans="6:9">
      <c r="F238" s="5"/>
      <c r="G238" s="5"/>
      <c r="H238" s="5"/>
      <c r="I238" s="5"/>
    </row>
    <row r="239" spans="6:9">
      <c r="F239" s="5"/>
      <c r="G239" s="5"/>
      <c r="H239" s="5"/>
      <c r="I239" s="5"/>
    </row>
    <row r="240" spans="6:9">
      <c r="F240" s="5"/>
      <c r="G240" s="5"/>
      <c r="H240" s="5"/>
      <c r="I240" s="5"/>
    </row>
    <row r="241" spans="6:9">
      <c r="F241" s="5"/>
      <c r="G241" s="5"/>
      <c r="H241" s="5"/>
      <c r="I241" s="5"/>
    </row>
    <row r="242" spans="6:9">
      <c r="F242" s="5"/>
      <c r="G242" s="5"/>
      <c r="H242" s="5"/>
      <c r="I242" s="5"/>
    </row>
    <row r="243" spans="6:9">
      <c r="F243" s="5"/>
      <c r="G243" s="5"/>
      <c r="H243" s="5"/>
      <c r="I243" s="5"/>
    </row>
    <row r="244" spans="6:9">
      <c r="F244" s="5"/>
      <c r="G244" s="5"/>
      <c r="H244" s="5"/>
      <c r="I244" s="5"/>
    </row>
    <row r="245" spans="6:9">
      <c r="F245" s="5"/>
      <c r="G245" s="5"/>
      <c r="H245" s="5"/>
      <c r="I245" s="5"/>
    </row>
    <row r="246" spans="6:9">
      <c r="F246" s="5"/>
      <c r="G246" s="5"/>
      <c r="H246" s="5"/>
      <c r="I246" s="5"/>
    </row>
    <row r="247" spans="6:9">
      <c r="F247" s="5"/>
      <c r="G247" s="5"/>
      <c r="H247" s="5"/>
      <c r="I247" s="5"/>
    </row>
    <row r="248" spans="6:9">
      <c r="F248" s="5"/>
      <c r="G248" s="5"/>
      <c r="H248" s="5"/>
      <c r="I248" s="5"/>
    </row>
    <row r="249" spans="6:9">
      <c r="F249" s="5"/>
      <c r="G249" s="5"/>
      <c r="H249" s="5"/>
      <c r="I249" s="5"/>
    </row>
    <row r="250" spans="6:9">
      <c r="F250" s="5"/>
      <c r="G250" s="5"/>
      <c r="H250" s="5"/>
      <c r="I250" s="5"/>
    </row>
    <row r="251" spans="6:9">
      <c r="F251" s="5"/>
      <c r="G251" s="5"/>
      <c r="H251" s="5"/>
      <c r="I251" s="5"/>
    </row>
    <row r="252" spans="6:9">
      <c r="F252" s="5"/>
      <c r="G252" s="5"/>
      <c r="H252" s="5"/>
      <c r="I252" s="5"/>
    </row>
    <row r="253" spans="6:9">
      <c r="F253" s="5"/>
      <c r="G253" s="5"/>
      <c r="H253" s="5"/>
      <c r="I253" s="5"/>
    </row>
    <row r="254" spans="6:9">
      <c r="F254" s="5"/>
      <c r="G254" s="5"/>
      <c r="H254" s="5"/>
      <c r="I254" s="5"/>
    </row>
    <row r="255" spans="6:9">
      <c r="F255" s="5"/>
      <c r="G255" s="5"/>
      <c r="H255" s="5"/>
      <c r="I255" s="5"/>
    </row>
    <row r="256" spans="6:9">
      <c r="F256" s="5"/>
      <c r="G256" s="5"/>
      <c r="H256" s="5"/>
      <c r="I256" s="5"/>
    </row>
    <row r="257" spans="6:9">
      <c r="F257" s="5"/>
      <c r="G257" s="5"/>
      <c r="H257" s="5"/>
      <c r="I257" s="5"/>
    </row>
    <row r="258" spans="6:9">
      <c r="F258" s="5"/>
      <c r="G258" s="5"/>
      <c r="H258" s="5"/>
      <c r="I258" s="5"/>
    </row>
    <row r="259" spans="6:9">
      <c r="F259" s="5"/>
      <c r="G259" s="5"/>
      <c r="H259" s="5"/>
      <c r="I259" s="5"/>
    </row>
    <row r="260" spans="6:9">
      <c r="F260" s="5"/>
      <c r="G260" s="5"/>
      <c r="H260" s="5"/>
      <c r="I260" s="5"/>
    </row>
    <row r="261" spans="6:9">
      <c r="F261" s="5"/>
      <c r="G261" s="5"/>
      <c r="H261" s="5"/>
      <c r="I261" s="5"/>
    </row>
    <row r="262" spans="6:9">
      <c r="F262" s="5"/>
      <c r="G262" s="5"/>
      <c r="H262" s="5"/>
      <c r="I262" s="5"/>
    </row>
    <row r="263" spans="6:9">
      <c r="F263" s="5"/>
      <c r="G263" s="5"/>
      <c r="H263" s="5"/>
      <c r="I263" s="5"/>
    </row>
    <row r="264" spans="6:9">
      <c r="F264" s="5"/>
      <c r="G264" s="5"/>
      <c r="H264" s="5"/>
      <c r="I264" s="5"/>
    </row>
    <row r="265" spans="6:9">
      <c r="F265" s="5"/>
      <c r="G265" s="5"/>
      <c r="H265" s="5"/>
      <c r="I265" s="5"/>
    </row>
    <row r="266" spans="6:9">
      <c r="F266" s="5"/>
      <c r="G266" s="5"/>
      <c r="H266" s="5"/>
      <c r="I266" s="5"/>
    </row>
    <row r="267" spans="6:9">
      <c r="F267" s="5"/>
      <c r="G267" s="5"/>
      <c r="H267" s="5"/>
      <c r="I267" s="5"/>
    </row>
    <row r="268" spans="6:9">
      <c r="F268" s="5"/>
      <c r="G268" s="5"/>
      <c r="H268" s="5"/>
      <c r="I268" s="5"/>
    </row>
    <row r="269" spans="6:9">
      <c r="F269" s="5"/>
      <c r="G269" s="5"/>
      <c r="H269" s="5"/>
      <c r="I269" s="5"/>
    </row>
    <row r="270" spans="6:9">
      <c r="F270" s="5"/>
      <c r="G270" s="5"/>
      <c r="H270" s="5"/>
      <c r="I270" s="5"/>
    </row>
    <row r="271" spans="6:9">
      <c r="F271" s="5"/>
      <c r="G271" s="5"/>
      <c r="H271" s="5"/>
      <c r="I271" s="5"/>
    </row>
    <row r="272" spans="6:9">
      <c r="F272" s="5"/>
      <c r="G272" s="5"/>
      <c r="H272" s="5"/>
      <c r="I272" s="5"/>
    </row>
    <row r="273" spans="6:9">
      <c r="F273" s="5"/>
      <c r="G273" s="5"/>
      <c r="H273" s="5"/>
      <c r="I273" s="5"/>
    </row>
    <row r="274" spans="6:9">
      <c r="F274" s="5"/>
      <c r="G274" s="5"/>
      <c r="H274" s="5"/>
      <c r="I274" s="5"/>
    </row>
    <row r="275" spans="6:9">
      <c r="F275" s="5"/>
      <c r="G275" s="5"/>
      <c r="H275" s="5"/>
      <c r="I275" s="5"/>
    </row>
    <row r="276" spans="6:9">
      <c r="F276" s="5"/>
      <c r="G276" s="5"/>
      <c r="H276" s="5"/>
      <c r="I276" s="5"/>
    </row>
    <row r="277" spans="6:9">
      <c r="F277" s="5"/>
      <c r="G277" s="5"/>
      <c r="H277" s="5"/>
      <c r="I277" s="5"/>
    </row>
    <row r="278" spans="6:9">
      <c r="F278" s="5"/>
      <c r="G278" s="5"/>
      <c r="H278" s="5"/>
      <c r="I278" s="5"/>
    </row>
    <row r="279" spans="6:9">
      <c r="F279" s="5"/>
      <c r="G279" s="5"/>
      <c r="H279" s="5"/>
      <c r="I279" s="5"/>
    </row>
    <row r="280" spans="6:9">
      <c r="F280" s="5"/>
      <c r="G280" s="5"/>
      <c r="H280" s="5"/>
      <c r="I280" s="5"/>
    </row>
    <row r="281" spans="6:9">
      <c r="F281" s="5"/>
      <c r="G281" s="5"/>
      <c r="H281" s="5"/>
      <c r="I281" s="5"/>
    </row>
    <row r="282" spans="6:9">
      <c r="F282" s="5"/>
      <c r="G282" s="5"/>
      <c r="H282" s="5"/>
      <c r="I282" s="5"/>
    </row>
    <row r="283" spans="6:9">
      <c r="F283" s="5"/>
      <c r="G283" s="5"/>
      <c r="H283" s="5"/>
      <c r="I283" s="5"/>
    </row>
    <row r="284" spans="6:9">
      <c r="F284" s="5"/>
      <c r="G284" s="5"/>
      <c r="H284" s="5"/>
      <c r="I284" s="5"/>
    </row>
    <row r="285" spans="6:9">
      <c r="F285" s="5"/>
      <c r="G285" s="5"/>
      <c r="H285" s="5"/>
      <c r="I285" s="5"/>
    </row>
    <row r="286" spans="6:9">
      <c r="F286" s="5"/>
      <c r="G286" s="5"/>
      <c r="H286" s="5"/>
      <c r="I286" s="5"/>
    </row>
    <row r="287" spans="6:9">
      <c r="F287" s="5"/>
      <c r="G287" s="5"/>
      <c r="H287" s="5"/>
      <c r="I287" s="5"/>
    </row>
    <row r="288" spans="6:9">
      <c r="F288" s="5"/>
      <c r="G288" s="5"/>
      <c r="H288" s="5"/>
      <c r="I288" s="5"/>
    </row>
    <row r="289" spans="6:9">
      <c r="F289" s="5"/>
      <c r="G289" s="5"/>
      <c r="H289" s="5"/>
      <c r="I289" s="5"/>
    </row>
    <row r="290" spans="6:9">
      <c r="F290" s="5"/>
      <c r="G290" s="5"/>
      <c r="H290" s="5"/>
      <c r="I290" s="5"/>
    </row>
    <row r="291" spans="6:9">
      <c r="F291" s="5"/>
      <c r="G291" s="5"/>
      <c r="H291" s="5"/>
      <c r="I291" s="5"/>
    </row>
    <row r="292" spans="6:9">
      <c r="F292" s="5"/>
      <c r="G292" s="5"/>
      <c r="H292" s="5"/>
      <c r="I292" s="5"/>
    </row>
    <row r="293" spans="6:9">
      <c r="F293" s="5"/>
      <c r="G293" s="5"/>
      <c r="H293" s="5"/>
      <c r="I293" s="5"/>
    </row>
    <row r="294" spans="6:9">
      <c r="F294" s="5"/>
      <c r="G294" s="5"/>
      <c r="H294" s="5"/>
      <c r="I294" s="5"/>
    </row>
    <row r="295" spans="6:9">
      <c r="F295" s="5"/>
      <c r="G295" s="5"/>
      <c r="H295" s="5"/>
      <c r="I295" s="5"/>
    </row>
    <row r="296" spans="6:9">
      <c r="F296" s="5"/>
      <c r="G296" s="5"/>
      <c r="H296" s="5"/>
      <c r="I296" s="5"/>
    </row>
    <row r="297" spans="6:9">
      <c r="F297" s="5"/>
      <c r="G297" s="5"/>
      <c r="H297" s="5"/>
      <c r="I297" s="5"/>
    </row>
    <row r="298" spans="6:9">
      <c r="F298" s="5"/>
      <c r="G298" s="5"/>
      <c r="H298" s="5"/>
      <c r="I298" s="5"/>
    </row>
    <row r="299" spans="6:9">
      <c r="F299" s="5"/>
      <c r="G299" s="5"/>
      <c r="H299" s="5"/>
      <c r="I299" s="5"/>
    </row>
    <row r="300" spans="6:9">
      <c r="F300" s="5"/>
      <c r="G300" s="5"/>
      <c r="H300" s="5"/>
      <c r="I300" s="5"/>
    </row>
    <row r="301" spans="6:9">
      <c r="F301" s="5"/>
      <c r="G301" s="5"/>
      <c r="H301" s="5"/>
      <c r="I301" s="5"/>
    </row>
    <row r="302" spans="6:9">
      <c r="F302" s="5"/>
      <c r="G302" s="5"/>
      <c r="H302" s="5"/>
      <c r="I302" s="5"/>
    </row>
    <row r="303" spans="6:9">
      <c r="F303" s="5"/>
      <c r="G303" s="5"/>
      <c r="H303" s="5"/>
      <c r="I303" s="5"/>
    </row>
    <row r="304" spans="6:9">
      <c r="F304" s="5"/>
      <c r="G304" s="5"/>
      <c r="H304" s="5"/>
      <c r="I304" s="5"/>
    </row>
    <row r="305" spans="6:9">
      <c r="F305" s="5"/>
      <c r="G305" s="5"/>
      <c r="H305" s="5"/>
      <c r="I305" s="5"/>
    </row>
    <row r="306" spans="6:9">
      <c r="F306" s="5"/>
      <c r="G306" s="5"/>
      <c r="H306" s="5"/>
      <c r="I306" s="5"/>
    </row>
    <row r="307" spans="6:9">
      <c r="F307" s="5"/>
      <c r="G307" s="5"/>
      <c r="H307" s="5"/>
      <c r="I307" s="5"/>
    </row>
    <row r="308" spans="6:9">
      <c r="F308" s="5"/>
      <c r="G308" s="5"/>
      <c r="H308" s="5"/>
      <c r="I308" s="5"/>
    </row>
    <row r="309" spans="6:9">
      <c r="F309" s="5"/>
      <c r="G309" s="5"/>
      <c r="H309" s="5"/>
      <c r="I309" s="5"/>
    </row>
    <row r="310" spans="6:9">
      <c r="F310" s="5"/>
      <c r="G310" s="5"/>
      <c r="H310" s="5"/>
      <c r="I310" s="5"/>
    </row>
    <row r="311" spans="6:9">
      <c r="F311" s="5"/>
      <c r="G311" s="5"/>
      <c r="H311" s="5"/>
      <c r="I311" s="5"/>
    </row>
    <row r="312" spans="6:9">
      <c r="F312" s="5"/>
      <c r="G312" s="5"/>
      <c r="H312" s="5"/>
      <c r="I312" s="5"/>
    </row>
    <row r="313" spans="6:9">
      <c r="F313" s="5"/>
      <c r="G313" s="5"/>
      <c r="H313" s="5"/>
      <c r="I313" s="5"/>
    </row>
    <row r="314" spans="6:9">
      <c r="F314" s="5"/>
      <c r="G314" s="5"/>
      <c r="H314" s="5"/>
      <c r="I314" s="5"/>
    </row>
    <row r="315" spans="6:9">
      <c r="F315" s="5"/>
      <c r="G315" s="5"/>
      <c r="H315" s="5"/>
      <c r="I315" s="5"/>
    </row>
    <row r="316" spans="6:9">
      <c r="F316" s="5"/>
      <c r="G316" s="5"/>
      <c r="H316" s="5"/>
      <c r="I316" s="5"/>
    </row>
    <row r="317" spans="6:9">
      <c r="F317" s="5"/>
      <c r="G317" s="5"/>
      <c r="H317" s="5"/>
      <c r="I317" s="5"/>
    </row>
    <row r="318" spans="6:9">
      <c r="F318" s="5"/>
      <c r="G318" s="5"/>
      <c r="H318" s="5"/>
      <c r="I318" s="5"/>
    </row>
    <row r="319" spans="6:9">
      <c r="F319" s="5"/>
      <c r="G319" s="5"/>
      <c r="H319" s="5"/>
      <c r="I319" s="5"/>
    </row>
    <row r="320" spans="6:9">
      <c r="F320" s="5"/>
      <c r="G320" s="5"/>
      <c r="H320" s="5"/>
      <c r="I320" s="5"/>
    </row>
    <row r="321" spans="6:9">
      <c r="F321" s="5"/>
      <c r="G321" s="5"/>
      <c r="H321" s="5"/>
      <c r="I321" s="5"/>
    </row>
    <row r="322" spans="6:9">
      <c r="F322" s="5"/>
      <c r="G322" s="5"/>
      <c r="H322" s="5"/>
      <c r="I322" s="5"/>
    </row>
    <row r="323" spans="6:9">
      <c r="F323" s="5"/>
      <c r="G323" s="5"/>
      <c r="H323" s="5"/>
      <c r="I323" s="5"/>
    </row>
    <row r="324" spans="6:9">
      <c r="F324" s="5"/>
      <c r="G324" s="5"/>
      <c r="H324" s="5"/>
      <c r="I324" s="5"/>
    </row>
    <row r="325" spans="6:9">
      <c r="F325" s="5"/>
      <c r="G325" s="5"/>
      <c r="H325" s="5"/>
      <c r="I325" s="5"/>
    </row>
    <row r="326" spans="6:9">
      <c r="F326" s="5"/>
      <c r="G326" s="5"/>
      <c r="H326" s="5"/>
      <c r="I326" s="5"/>
    </row>
    <row r="327" spans="6:9">
      <c r="F327" s="5"/>
      <c r="G327" s="5"/>
      <c r="H327" s="5"/>
      <c r="I327" s="5"/>
    </row>
    <row r="328" spans="6:9">
      <c r="F328" s="5"/>
      <c r="G328" s="5"/>
      <c r="H328" s="5"/>
      <c r="I328" s="5"/>
    </row>
    <row r="329" spans="6:9">
      <c r="F329" s="5"/>
      <c r="G329" s="5"/>
      <c r="H329" s="5"/>
      <c r="I329" s="5"/>
    </row>
    <row r="330" spans="6:9">
      <c r="F330" s="5"/>
      <c r="G330" s="5"/>
      <c r="H330" s="5"/>
      <c r="I330" s="5"/>
    </row>
    <row r="331" spans="6:9">
      <c r="F331" s="5"/>
      <c r="G331" s="5"/>
      <c r="H331" s="5"/>
      <c r="I331" s="5"/>
    </row>
    <row r="332" spans="6:9">
      <c r="F332" s="5"/>
      <c r="G332" s="5"/>
      <c r="H332" s="5"/>
      <c r="I332" s="5"/>
    </row>
    <row r="333" spans="6:9">
      <c r="F333" s="5"/>
      <c r="G333" s="5"/>
      <c r="H333" s="5"/>
      <c r="I333" s="5"/>
    </row>
    <row r="334" spans="6:9">
      <c r="F334" s="5"/>
      <c r="G334" s="5"/>
      <c r="H334" s="5"/>
      <c r="I334" s="5"/>
    </row>
    <row r="335" spans="6:9">
      <c r="F335" s="5"/>
      <c r="G335" s="5"/>
      <c r="H335" s="5"/>
      <c r="I335" s="5"/>
    </row>
    <row r="336" spans="6:9">
      <c r="F336" s="5"/>
      <c r="G336" s="5"/>
      <c r="H336" s="5"/>
      <c r="I336" s="5"/>
    </row>
    <row r="337" spans="6:9">
      <c r="F337" s="5"/>
      <c r="G337" s="5"/>
      <c r="H337" s="5"/>
      <c r="I337" s="5"/>
    </row>
    <row r="338" spans="6:9">
      <c r="F338" s="5"/>
      <c r="G338" s="5"/>
      <c r="H338" s="5"/>
      <c r="I338" s="5"/>
    </row>
  </sheetData>
  <pageMargins left="0.75" right="0.75" top="0.75" bottom="0.5" header="0.5" footer="0.5"/>
  <pageSetup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2013 for Chris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Chris Kidwell</cp:lastModifiedBy>
  <dcterms:created xsi:type="dcterms:W3CDTF">2012-09-18T02:08:55Z</dcterms:created>
  <dcterms:modified xsi:type="dcterms:W3CDTF">2013-01-20T21:16:01Z</dcterms:modified>
</cp:coreProperties>
</file>