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D:\Church Stuff\SESSION\February 23 meeting\"/>
    </mc:Choice>
  </mc:AlternateContent>
  <xr:revisionPtr revIDLastSave="0" documentId="8_{35F6AD30-1418-42D5-97A4-AD846BB36FBF}" xr6:coauthVersionLast="46" xr6:coauthVersionMax="46" xr10:uidLastSave="{00000000-0000-0000-0000-000000000000}"/>
  <bookViews>
    <workbookView xWindow="2263" yWindow="754" windowWidth="15274" windowHeight="17760" tabRatio="661" xr2:uid="{00000000-000D-0000-FFFF-FFFF00000000}"/>
  </bookViews>
  <sheets>
    <sheet name="Yearly Weekly Avg" sheetId="10" r:id="rId1"/>
    <sheet name="Yearly Plot" sheetId="6" r:id="rId2"/>
    <sheet name="Monthly Plot" sheetId="5" r:id="rId3"/>
    <sheet name="Monthly Data" sheetId="1" r:id="rId4"/>
    <sheet name="2017 Raw Data" sheetId="16" r:id="rId5"/>
    <sheet name="2016 Raw Data" sheetId="15" r:id="rId6"/>
    <sheet name="2015 Raw Data" sheetId="14" r:id="rId7"/>
    <sheet name="2014 Raw Data" sheetId="13" r:id="rId8"/>
    <sheet name="2013 Raw Data" sheetId="12" r:id="rId9"/>
    <sheet name="2012 Raw Data" sheetId="11" r:id="rId10"/>
    <sheet name="2011 Raw Data" sheetId="9" r:id="rId11"/>
    <sheet name="2010 Raw Data" sheetId="7" r:id="rId12"/>
    <sheet name="2009 Raw Data" sheetId="4" r:id="rId13"/>
    <sheet name="2008 Raw Data" sheetId="2" r:id="rId14"/>
    <sheet name="2007 Raw Data" sheetId="3" r:id="rId15"/>
  </sheets>
  <definedNames>
    <definedName name="_xlnm.Print_Area" localSheetId="5">'2016 Raw Data'!$A$1:$G$84</definedName>
    <definedName name="_xlnm.Print_Area" localSheetId="4">'2017 Raw Data'!$A$1:$G$84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C7" i="1"/>
  <c r="C5" i="1"/>
  <c r="C4" i="1"/>
  <c r="C3" i="1"/>
  <c r="C15" i="1" l="1"/>
  <c r="B15" i="1"/>
  <c r="C13" i="1"/>
  <c r="C8" i="1"/>
  <c r="C6" i="1"/>
  <c r="C9" i="1"/>
  <c r="C11" i="1"/>
  <c r="C12" i="1"/>
  <c r="C2" i="1"/>
  <c r="G12" i="1" l="1"/>
  <c r="G13" i="1"/>
  <c r="D15" i="1"/>
  <c r="E2" i="1"/>
  <c r="E15" i="1" s="1"/>
  <c r="E3" i="1"/>
  <c r="E4" i="1"/>
  <c r="E6" i="1"/>
  <c r="E8" i="1"/>
  <c r="E11" i="1"/>
  <c r="E12" i="1"/>
  <c r="E5" i="1"/>
  <c r="E7" i="1"/>
  <c r="E9" i="1"/>
  <c r="E10" i="1"/>
  <c r="E13" i="1"/>
  <c r="G11" i="1" l="1"/>
  <c r="G10" i="1" l="1"/>
  <c r="G9" i="1"/>
  <c r="G8" i="1"/>
  <c r="G7" i="1"/>
  <c r="G6" i="1"/>
  <c r="G5" i="1"/>
  <c r="G4" i="1"/>
  <c r="G3" i="1"/>
  <c r="G2" i="1"/>
  <c r="G15" i="1"/>
  <c r="F15" i="1"/>
  <c r="G73" i="15"/>
  <c r="G67" i="15"/>
  <c r="G60" i="15"/>
  <c r="G54" i="15"/>
  <c r="G48" i="15"/>
  <c r="G41" i="15"/>
  <c r="G35" i="15"/>
  <c r="G28" i="15"/>
  <c r="G7" i="15"/>
  <c r="G80" i="16"/>
  <c r="G73" i="16"/>
  <c r="G67" i="16"/>
  <c r="G60" i="16"/>
  <c r="G54" i="16"/>
  <c r="G48" i="16"/>
  <c r="G41" i="16"/>
  <c r="G35" i="16"/>
  <c r="G13" i="16"/>
  <c r="G7" i="16"/>
  <c r="G25" i="16"/>
  <c r="G24" i="16"/>
  <c r="G29" i="16" s="1"/>
  <c r="F78" i="16"/>
  <c r="F77" i="16"/>
  <c r="F76" i="16"/>
  <c r="F75" i="16"/>
  <c r="F72" i="16"/>
  <c r="F71" i="16"/>
  <c r="F70" i="16"/>
  <c r="F69" i="16"/>
  <c r="F59" i="16"/>
  <c r="F58" i="16"/>
  <c r="F57" i="16"/>
  <c r="F56" i="16"/>
  <c r="F53" i="16"/>
  <c r="F52" i="16"/>
  <c r="F51" i="16"/>
  <c r="F50" i="16"/>
  <c r="F47" i="16"/>
  <c r="F46" i="16"/>
  <c r="F45" i="16"/>
  <c r="F44" i="16"/>
  <c r="F43" i="16"/>
  <c r="F40" i="16"/>
  <c r="F39" i="16"/>
  <c r="F38" i="16"/>
  <c r="F37" i="16"/>
  <c r="F34" i="16"/>
  <c r="F33" i="16"/>
  <c r="F32" i="16"/>
  <c r="F31" i="16"/>
  <c r="F28" i="16"/>
  <c r="F27" i="16"/>
  <c r="F26" i="16"/>
  <c r="F23" i="16"/>
  <c r="F22" i="16"/>
  <c r="F19" i="16"/>
  <c r="F18" i="16"/>
  <c r="F17" i="16"/>
  <c r="F16" i="16"/>
  <c r="F12" i="16"/>
  <c r="F11" i="16"/>
  <c r="F10" i="16"/>
  <c r="G15" i="16"/>
  <c r="G20" i="16" s="1"/>
  <c r="F9" i="16"/>
  <c r="F6" i="16"/>
  <c r="F5" i="16"/>
  <c r="F4" i="16"/>
  <c r="F3" i="16"/>
  <c r="A3" i="16"/>
  <c r="A4" i="16" s="1"/>
  <c r="A5" i="16" s="1"/>
  <c r="A6" i="16" s="1"/>
  <c r="A9" i="16" s="1"/>
  <c r="A10" i="16" s="1"/>
  <c r="A11" i="16" s="1"/>
  <c r="A12" i="16" s="1"/>
  <c r="A16" i="16" s="1"/>
  <c r="A17" i="16" s="1"/>
  <c r="A18" i="16" s="1"/>
  <c r="A19" i="16" s="1"/>
  <c r="A22" i="16" s="1"/>
  <c r="A23" i="16" s="1"/>
  <c r="A26" i="16" s="1"/>
  <c r="A27" i="16" s="1"/>
  <c r="A28" i="16" s="1"/>
  <c r="A31" i="16" s="1"/>
  <c r="A32" i="16" s="1"/>
  <c r="A33" i="16" s="1"/>
  <c r="A34" i="16" s="1"/>
  <c r="A37" i="16" s="1"/>
  <c r="A38" i="16" s="1"/>
  <c r="A39" i="16" s="1"/>
  <c r="A40" i="16" s="1"/>
  <c r="A43" i="16" s="1"/>
  <c r="A44" i="16" s="1"/>
  <c r="A45" i="16" s="1"/>
  <c r="A46" i="16" s="1"/>
  <c r="A47" i="16" s="1"/>
  <c r="A50" i="16" s="1"/>
  <c r="A51" i="16" s="1"/>
  <c r="A52" i="16" s="1"/>
  <c r="A53" i="16" s="1"/>
  <c r="A56" i="16" s="1"/>
  <c r="A57" i="16" s="1"/>
  <c r="A58" i="16" s="1"/>
  <c r="A59" i="16" s="1"/>
  <c r="A62" i="16" s="1"/>
  <c r="A63" i="16" s="1"/>
  <c r="A64" i="16" s="1"/>
  <c r="A65" i="16" s="1"/>
  <c r="A66" i="16" s="1"/>
  <c r="A69" i="16" s="1"/>
  <c r="A70" i="16" s="1"/>
  <c r="A71" i="16" s="1"/>
  <c r="A72" i="16" s="1"/>
  <c r="A75" i="16" s="1"/>
  <c r="A76" i="16" s="1"/>
  <c r="A77" i="16" s="1"/>
  <c r="A78" i="16" s="1"/>
  <c r="A79" i="16" s="1"/>
  <c r="F2" i="16"/>
  <c r="G78" i="15"/>
  <c r="G80" i="15" s="1"/>
  <c r="G20" i="15"/>
  <c r="G19" i="15"/>
  <c r="G22" i="15" s="1"/>
  <c r="G10" i="15"/>
  <c r="G14" i="15" s="1"/>
  <c r="F79" i="15"/>
  <c r="F27" i="15"/>
  <c r="F30" i="15"/>
  <c r="F6" i="15"/>
  <c r="F77" i="15"/>
  <c r="F76" i="15"/>
  <c r="F75" i="15"/>
  <c r="F72" i="15"/>
  <c r="F71" i="15"/>
  <c r="F70" i="15"/>
  <c r="F69" i="15"/>
  <c r="F66" i="15"/>
  <c r="F65" i="15"/>
  <c r="F64" i="15"/>
  <c r="F63" i="15"/>
  <c r="F62" i="15"/>
  <c r="F59" i="15"/>
  <c r="F58" i="15"/>
  <c r="F57" i="15"/>
  <c r="F56" i="15"/>
  <c r="F53" i="15"/>
  <c r="F52" i="15"/>
  <c r="F51" i="15"/>
  <c r="F50" i="15"/>
  <c r="F47" i="15"/>
  <c r="F46" i="15"/>
  <c r="F45" i="15"/>
  <c r="F44" i="15"/>
  <c r="F43" i="15"/>
  <c r="F40" i="15"/>
  <c r="F39" i="15"/>
  <c r="F38" i="15"/>
  <c r="F37" i="15"/>
  <c r="F34" i="15"/>
  <c r="F33" i="15"/>
  <c r="F32" i="15"/>
  <c r="F31" i="15"/>
  <c r="F26" i="15"/>
  <c r="F25" i="15"/>
  <c r="F24" i="15"/>
  <c r="F21" i="15"/>
  <c r="F18" i="15"/>
  <c r="F17" i="15"/>
  <c r="F16" i="15"/>
  <c r="F13" i="15"/>
  <c r="F12" i="15"/>
  <c r="F11" i="15"/>
  <c r="F9" i="15"/>
  <c r="F5" i="15"/>
  <c r="F4" i="15"/>
  <c r="F3" i="15"/>
  <c r="A3" i="15"/>
  <c r="A4" i="15"/>
  <c r="A5" i="15" s="1"/>
  <c r="A6" i="15" s="1"/>
  <c r="A9" i="15" s="1"/>
  <c r="A11" i="15" s="1"/>
  <c r="A12" i="15" s="1"/>
  <c r="A13" i="15" s="1"/>
  <c r="A16" i="15" s="1"/>
  <c r="A17" i="15" s="1"/>
  <c r="A18" i="15" s="1"/>
  <c r="A21" i="15" s="1"/>
  <c r="A24" i="15" s="1"/>
  <c r="A25" i="15" s="1"/>
  <c r="A26" i="15" s="1"/>
  <c r="A27" i="15" s="1"/>
  <c r="A30" i="15" s="1"/>
  <c r="A31" i="15" s="1"/>
  <c r="A32" i="15" s="1"/>
  <c r="A33" i="15" s="1"/>
  <c r="A34" i="15" s="1"/>
  <c r="A37" i="15" s="1"/>
  <c r="A38" i="15" s="1"/>
  <c r="A39" i="15" s="1"/>
  <c r="A40" i="15" s="1"/>
  <c r="A43" i="15" s="1"/>
  <c r="A44" i="15" s="1"/>
  <c r="A45" i="15" s="1"/>
  <c r="A46" i="15" s="1"/>
  <c r="A47" i="15" s="1"/>
  <c r="A50" i="15" s="1"/>
  <c r="A51" i="15" s="1"/>
  <c r="A52" i="15" s="1"/>
  <c r="A53" i="15" s="1"/>
  <c r="A56" i="15" s="1"/>
  <c r="A57" i="15" s="1"/>
  <c r="A58" i="15" s="1"/>
  <c r="A59" i="15" s="1"/>
  <c r="A62" i="15" s="1"/>
  <c r="A63" i="15" s="1"/>
  <c r="A64" i="15" s="1"/>
  <c r="A65" i="15" s="1"/>
  <c r="A66" i="15" s="1"/>
  <c r="A69" i="15" s="1"/>
  <c r="A70" i="15" s="1"/>
  <c r="A71" i="15" s="1"/>
  <c r="A72" i="15" s="1"/>
  <c r="A75" i="15" s="1"/>
  <c r="A76" i="15" s="1"/>
  <c r="A77" i="15" s="1"/>
  <c r="A79" i="15" s="1"/>
  <c r="F2" i="15"/>
  <c r="K13" i="1"/>
  <c r="K12" i="1"/>
  <c r="K11" i="1"/>
  <c r="K10" i="1"/>
  <c r="K9" i="1"/>
  <c r="F51" i="14"/>
  <c r="F52" i="14"/>
  <c r="F56" i="14" s="1"/>
  <c r="F53" i="14"/>
  <c r="F54" i="14"/>
  <c r="F55" i="14"/>
  <c r="K8" i="1"/>
  <c r="F44" i="14"/>
  <c r="F45" i="14"/>
  <c r="K7" i="1"/>
  <c r="K6" i="1"/>
  <c r="F38" i="14"/>
  <c r="F34" i="14"/>
  <c r="K5" i="1"/>
  <c r="F27" i="14"/>
  <c r="F25" i="14"/>
  <c r="F26" i="14"/>
  <c r="F24" i="14"/>
  <c r="K3" i="1"/>
  <c r="K4" i="1"/>
  <c r="A30" i="14"/>
  <c r="A31" i="14" s="1"/>
  <c r="A32" i="14" s="1"/>
  <c r="A33" i="14" s="1"/>
  <c r="A34" i="14" s="1"/>
  <c r="A38" i="14" s="1"/>
  <c r="A39" i="14" s="1"/>
  <c r="A40" i="14" s="1"/>
  <c r="A41" i="14" s="1"/>
  <c r="A44" i="14" s="1"/>
  <c r="A45" i="14" s="1"/>
  <c r="A46" i="14" s="1"/>
  <c r="A47" i="14" s="1"/>
  <c r="A51" i="14" s="1"/>
  <c r="A52" i="14" s="1"/>
  <c r="A53" i="14" s="1"/>
  <c r="A54" i="14" s="1"/>
  <c r="A55" i="14" s="1"/>
  <c r="A59" i="14" s="1"/>
  <c r="A60" i="14" s="1"/>
  <c r="A61" i="14" s="1"/>
  <c r="A62" i="14" s="1"/>
  <c r="A65" i="14" s="1"/>
  <c r="A66" i="14" s="1"/>
  <c r="A67" i="14" s="1"/>
  <c r="A68" i="14" s="1"/>
  <c r="A71" i="14" s="1"/>
  <c r="A72" i="14" s="1"/>
  <c r="A73" i="14" s="1"/>
  <c r="A74" i="14" s="1"/>
  <c r="A75" i="14" s="1"/>
  <c r="A78" i="14" s="1"/>
  <c r="A79" i="14" s="1"/>
  <c r="A80" i="14" s="1"/>
  <c r="F16" i="14"/>
  <c r="J15" i="1"/>
  <c r="K2" i="1"/>
  <c r="F82" i="14"/>
  <c r="F80" i="14"/>
  <c r="F79" i="14"/>
  <c r="F78" i="14"/>
  <c r="F84" i="14" s="1"/>
  <c r="F75" i="14"/>
  <c r="F74" i="14"/>
  <c r="F73" i="14"/>
  <c r="F72" i="14"/>
  <c r="F71" i="14"/>
  <c r="F76" i="14" s="1"/>
  <c r="F68" i="14"/>
  <c r="F67" i="14"/>
  <c r="F66" i="14"/>
  <c r="F65" i="14"/>
  <c r="F69" i="14" s="1"/>
  <c r="F62" i="14"/>
  <c r="F61" i="14"/>
  <c r="F60" i="14"/>
  <c r="F59" i="14"/>
  <c r="F47" i="14"/>
  <c r="F46" i="14"/>
  <c r="F41" i="14"/>
  <c r="F40" i="14"/>
  <c r="F39" i="14"/>
  <c r="F33" i="14"/>
  <c r="F32" i="14"/>
  <c r="F31" i="14"/>
  <c r="F30" i="14"/>
  <c r="F23" i="14"/>
  <c r="F22" i="14"/>
  <c r="F28" i="14" s="1"/>
  <c r="F19" i="14"/>
  <c r="F18" i="14"/>
  <c r="F17" i="14"/>
  <c r="F15" i="14"/>
  <c r="F12" i="14"/>
  <c r="F11" i="14"/>
  <c r="F10" i="14"/>
  <c r="F13" i="14" s="1"/>
  <c r="F9" i="14"/>
  <c r="F5" i="14"/>
  <c r="F4" i="14"/>
  <c r="F7" i="14" s="1"/>
  <c r="F3" i="14"/>
  <c r="A3" i="14"/>
  <c r="A4" i="14" s="1"/>
  <c r="A5" i="14" s="1"/>
  <c r="A9" i="14" s="1"/>
  <c r="A10" i="14" s="1"/>
  <c r="A11" i="14" s="1"/>
  <c r="A12" i="14" s="1"/>
  <c r="F2" i="14"/>
  <c r="M13" i="1"/>
  <c r="M12" i="1"/>
  <c r="F75" i="13"/>
  <c r="M11" i="1"/>
  <c r="M10" i="1"/>
  <c r="M9" i="1"/>
  <c r="F55" i="13"/>
  <c r="M8" i="1"/>
  <c r="M7" i="1"/>
  <c r="M6" i="1"/>
  <c r="M5" i="1"/>
  <c r="M4" i="1"/>
  <c r="F59" i="13"/>
  <c r="F60" i="13"/>
  <c r="F61" i="13"/>
  <c r="F62" i="13"/>
  <c r="L15" i="1"/>
  <c r="M3" i="1"/>
  <c r="M2" i="1"/>
  <c r="M15" i="1" s="1"/>
  <c r="F82" i="13"/>
  <c r="F80" i="13"/>
  <c r="F79" i="13"/>
  <c r="F78" i="13"/>
  <c r="F74" i="13"/>
  <c r="F73" i="13"/>
  <c r="F72" i="13"/>
  <c r="F71" i="13"/>
  <c r="F76" i="13"/>
  <c r="F68" i="13"/>
  <c r="F67" i="13"/>
  <c r="F66" i="13"/>
  <c r="F65" i="13"/>
  <c r="F69" i="13" s="1"/>
  <c r="F54" i="13"/>
  <c r="F53" i="13"/>
  <c r="F52" i="13"/>
  <c r="F51" i="13"/>
  <c r="F56" i="13" s="1"/>
  <c r="F48" i="13"/>
  <c r="F47" i="13"/>
  <c r="F46" i="13"/>
  <c r="F45" i="13"/>
  <c r="F49" i="13" s="1"/>
  <c r="F41" i="13"/>
  <c r="F40" i="13"/>
  <c r="F39" i="13"/>
  <c r="F43" i="13" s="1"/>
  <c r="F38" i="13"/>
  <c r="F34" i="13"/>
  <c r="F33" i="13"/>
  <c r="F32" i="13"/>
  <c r="F36" i="13" s="1"/>
  <c r="F31" i="13"/>
  <c r="F30" i="13"/>
  <c r="F28" i="13"/>
  <c r="F27" i="13"/>
  <c r="F24" i="13"/>
  <c r="F23" i="13"/>
  <c r="F29" i="13" s="1"/>
  <c r="F20" i="13"/>
  <c r="F21" i="13" s="1"/>
  <c r="F19" i="13"/>
  <c r="F18" i="13"/>
  <c r="F17" i="13"/>
  <c r="F15" i="13"/>
  <c r="F12" i="13"/>
  <c r="F11" i="13"/>
  <c r="F10" i="13"/>
  <c r="F9" i="13"/>
  <c r="F5" i="13"/>
  <c r="F4" i="13"/>
  <c r="F3" i="13"/>
  <c r="A3" i="13"/>
  <c r="A4" i="13" s="1"/>
  <c r="A5" i="13" s="1"/>
  <c r="A9" i="13" s="1"/>
  <c r="A10" i="13" s="1"/>
  <c r="A11" i="13" s="1"/>
  <c r="A12" i="13" s="1"/>
  <c r="A15" i="13" s="1"/>
  <c r="A17" i="13" s="1"/>
  <c r="A18" i="13" s="1"/>
  <c r="A19" i="13" s="1"/>
  <c r="A20" i="13" s="1"/>
  <c r="A23" i="13" s="1"/>
  <c r="A24" i="13" s="1"/>
  <c r="A27" i="13" s="1"/>
  <c r="A28" i="13" s="1"/>
  <c r="A31" i="13" s="1"/>
  <c r="A32" i="13" s="1"/>
  <c r="A33" i="13" s="1"/>
  <c r="A34" i="13" s="1"/>
  <c r="A38" i="13" s="1"/>
  <c r="A39" i="13" s="1"/>
  <c r="A40" i="13" s="1"/>
  <c r="A41" i="13" s="1"/>
  <c r="A42" i="13" s="1"/>
  <c r="A45" i="13" s="1"/>
  <c r="A46" i="13" s="1"/>
  <c r="A47" i="13" s="1"/>
  <c r="A48" i="13" s="1"/>
  <c r="A51" i="13" s="1"/>
  <c r="A52" i="13" s="1"/>
  <c r="A53" i="13" s="1"/>
  <c r="A54" i="13" s="1"/>
  <c r="A55" i="13" s="1"/>
  <c r="A65" i="13"/>
  <c r="A66" i="13"/>
  <c r="A67" i="13" s="1"/>
  <c r="A68" i="13" s="1"/>
  <c r="F2" i="13"/>
  <c r="F7" i="13" s="1"/>
  <c r="O13" i="1"/>
  <c r="O12" i="1"/>
  <c r="F71" i="12"/>
  <c r="F72" i="12"/>
  <c r="F73" i="12"/>
  <c r="F75" i="12" s="1"/>
  <c r="F74" i="12"/>
  <c r="O11" i="1"/>
  <c r="O10" i="1"/>
  <c r="O9" i="1"/>
  <c r="O8" i="1"/>
  <c r="O7" i="1"/>
  <c r="F42" i="12"/>
  <c r="O6" i="1"/>
  <c r="O5" i="1"/>
  <c r="O4" i="1"/>
  <c r="F22" i="12"/>
  <c r="F21" i="12"/>
  <c r="F20" i="12"/>
  <c r="F19" i="12"/>
  <c r="F18" i="12"/>
  <c r="F17" i="12"/>
  <c r="F23" i="12" s="1"/>
  <c r="F16" i="12"/>
  <c r="A4" i="3"/>
  <c r="A5" i="3" s="1"/>
  <c r="A6" i="3" s="1"/>
  <c r="A8" i="3" s="1"/>
  <c r="A9" i="3" s="1"/>
  <c r="A10" i="3" s="1"/>
  <c r="A11" i="3" s="1"/>
  <c r="A13" i="3" s="1"/>
  <c r="A14" i="3" s="1"/>
  <c r="A15" i="3" s="1"/>
  <c r="A16" i="3" s="1"/>
  <c r="A18" i="3" s="1"/>
  <c r="A19" i="3" s="1"/>
  <c r="A20" i="3" s="1"/>
  <c r="A21" i="3" s="1"/>
  <c r="A22" i="3" s="1"/>
  <c r="A24" i="3" s="1"/>
  <c r="A25" i="3" s="1"/>
  <c r="A26" i="3" s="1"/>
  <c r="A27" i="3" s="1"/>
  <c r="A29" i="3" s="1"/>
  <c r="A30" i="3" s="1"/>
  <c r="A31" i="3" s="1"/>
  <c r="A32" i="3" s="1"/>
  <c r="A34" i="3" s="1"/>
  <c r="A35" i="3" s="1"/>
  <c r="A36" i="3" s="1"/>
  <c r="A37" i="3" s="1"/>
  <c r="A38" i="3" s="1"/>
  <c r="A40" i="3" s="1"/>
  <c r="A41" i="3" s="1"/>
  <c r="A42" i="3" s="1"/>
  <c r="A43" i="3" s="1"/>
  <c r="A45" i="3" s="1"/>
  <c r="A46" i="3" s="1"/>
  <c r="A47" i="3" s="1"/>
  <c r="A48" i="3" s="1"/>
  <c r="A49" i="3" s="1"/>
  <c r="A51" i="3" s="1"/>
  <c r="A52" i="3" s="1"/>
  <c r="A53" i="3" s="1"/>
  <c r="A54" i="3" s="1"/>
  <c r="A56" i="3" s="1"/>
  <c r="A57" i="3" s="1"/>
  <c r="A58" i="3" s="1"/>
  <c r="A59" i="3" s="1"/>
  <c r="A61" i="3" s="1"/>
  <c r="A62" i="3" s="1"/>
  <c r="A63" i="3" s="1"/>
  <c r="A64" i="3" s="1"/>
  <c r="A65" i="3" s="1"/>
  <c r="F7" i="3"/>
  <c r="G7" i="3"/>
  <c r="C9" i="3"/>
  <c r="F9" i="3"/>
  <c r="F12" i="3" s="1"/>
  <c r="G12" i="3" s="1"/>
  <c r="B15" i="3"/>
  <c r="F17" i="3"/>
  <c r="G17" i="3" s="1"/>
  <c r="F23" i="3"/>
  <c r="G23" i="3" s="1"/>
  <c r="F28" i="3"/>
  <c r="G28" i="3" s="1"/>
  <c r="F33" i="3"/>
  <c r="G33" i="3" s="1"/>
  <c r="F39" i="3"/>
  <c r="G39" i="3" s="1"/>
  <c r="F44" i="3"/>
  <c r="G44" i="3" s="1"/>
  <c r="F50" i="3"/>
  <c r="G50" i="3" s="1"/>
  <c r="F55" i="3"/>
  <c r="G55" i="3" s="1"/>
  <c r="F60" i="3"/>
  <c r="G60" i="3" s="1"/>
  <c r="F66" i="3"/>
  <c r="G66" i="3" s="1"/>
  <c r="A4" i="2"/>
  <c r="A5" i="2" s="1"/>
  <c r="A6" i="2" s="1"/>
  <c r="A8" i="2" s="1"/>
  <c r="A9" i="2" s="1"/>
  <c r="A10" i="2" s="1"/>
  <c r="A11" i="2" s="1"/>
  <c r="A13" i="2" s="1"/>
  <c r="A14" i="2" s="1"/>
  <c r="A15" i="2" s="1"/>
  <c r="A17" i="2" s="1"/>
  <c r="A18" i="2" s="1"/>
  <c r="A20" i="2" s="1"/>
  <c r="A21" i="2" s="1"/>
  <c r="A22" i="2" s="1"/>
  <c r="A23" i="2" s="1"/>
  <c r="A25" i="2" s="1"/>
  <c r="A26" i="2" s="1"/>
  <c r="A27" i="2" s="1"/>
  <c r="A28" i="2" s="1"/>
  <c r="A30" i="2" s="1"/>
  <c r="A31" i="2" s="1"/>
  <c r="A32" i="2" s="1"/>
  <c r="A33" i="2" s="1"/>
  <c r="A34" i="2" s="1"/>
  <c r="A36" i="2" s="1"/>
  <c r="A37" i="2" s="1"/>
  <c r="A38" i="2" s="1"/>
  <c r="A39" i="2" s="1"/>
  <c r="A41" i="2" s="1"/>
  <c r="A42" i="2" s="1"/>
  <c r="A43" i="2" s="1"/>
  <c r="A44" i="2" s="1"/>
  <c r="A45" i="2" s="1"/>
  <c r="A47" i="2" s="1"/>
  <c r="A48" i="2" s="1"/>
  <c r="A49" i="2" s="1"/>
  <c r="A50" i="2" s="1"/>
  <c r="A52" i="2" s="1"/>
  <c r="A53" i="2" s="1"/>
  <c r="A54" i="2" s="1"/>
  <c r="A55" i="2" s="1"/>
  <c r="A57" i="2" s="1"/>
  <c r="A58" i="2" s="1"/>
  <c r="A59" i="2" s="1"/>
  <c r="A60" i="2" s="1"/>
  <c r="A61" i="2" s="1"/>
  <c r="A63" i="2" s="1"/>
  <c r="A64" i="2" s="1"/>
  <c r="A65" i="2" s="1"/>
  <c r="A66" i="2" s="1"/>
  <c r="F7" i="2"/>
  <c r="G7" i="2"/>
  <c r="F12" i="2"/>
  <c r="G12" i="2"/>
  <c r="F19" i="2"/>
  <c r="G19" i="2"/>
  <c r="F24" i="2"/>
  <c r="G24" i="2"/>
  <c r="F29" i="2"/>
  <c r="G29" i="2"/>
  <c r="F35" i="2"/>
  <c r="G35" i="2"/>
  <c r="F40" i="2"/>
  <c r="G40" i="2"/>
  <c r="F46" i="2"/>
  <c r="G46" i="2"/>
  <c r="F51" i="2"/>
  <c r="G51" i="2"/>
  <c r="F56" i="2"/>
  <c r="G56" i="2"/>
  <c r="F62" i="2"/>
  <c r="G62" i="2"/>
  <c r="F67" i="2"/>
  <c r="G67" i="2"/>
  <c r="F4" i="4"/>
  <c r="F6" i="4"/>
  <c r="G6" i="4" s="1"/>
  <c r="G12" i="4"/>
  <c r="G19" i="4"/>
  <c r="G25" i="4"/>
  <c r="G32" i="4"/>
  <c r="G38" i="4"/>
  <c r="G44" i="4"/>
  <c r="G51" i="4"/>
  <c r="G57" i="4"/>
  <c r="G63" i="4"/>
  <c r="G70" i="4"/>
  <c r="F77" i="4"/>
  <c r="G77" i="4" s="1"/>
  <c r="F80" i="7"/>
  <c r="F95" i="7"/>
  <c r="G24" i="9"/>
  <c r="G34" i="9"/>
  <c r="G117" i="9"/>
  <c r="F2" i="11"/>
  <c r="F3" i="11"/>
  <c r="F4" i="11"/>
  <c r="F5" i="11"/>
  <c r="F6" i="11"/>
  <c r="F9" i="11"/>
  <c r="F10" i="11"/>
  <c r="F11" i="11"/>
  <c r="F12" i="11"/>
  <c r="F13" i="11"/>
  <c r="F16" i="11"/>
  <c r="F17" i="11"/>
  <c r="F20" i="11" s="1"/>
  <c r="F18" i="11"/>
  <c r="F19" i="11"/>
  <c r="F22" i="11"/>
  <c r="F23" i="11"/>
  <c r="F29" i="11" s="1"/>
  <c r="F24" i="11"/>
  <c r="F25" i="11"/>
  <c r="F26" i="11"/>
  <c r="G26" i="11"/>
  <c r="G29" i="11" s="1"/>
  <c r="F27" i="11"/>
  <c r="F28" i="11"/>
  <c r="F30" i="11"/>
  <c r="F31" i="11"/>
  <c r="F32" i="11"/>
  <c r="F33" i="11"/>
  <c r="F34" i="11"/>
  <c r="F35" i="11" s="1"/>
  <c r="F37" i="11"/>
  <c r="F38" i="11"/>
  <c r="F41" i="11" s="1"/>
  <c r="F39" i="11"/>
  <c r="F40" i="11"/>
  <c r="F43" i="11"/>
  <c r="F44" i="11"/>
  <c r="F45" i="11"/>
  <c r="F46" i="11"/>
  <c r="F47" i="11"/>
  <c r="F50" i="11"/>
  <c r="F51" i="11"/>
  <c r="F54" i="11" s="1"/>
  <c r="F52" i="11"/>
  <c r="F53" i="11"/>
  <c r="F56" i="11"/>
  <c r="F57" i="11"/>
  <c r="F61" i="11" s="1"/>
  <c r="F58" i="11"/>
  <c r="F59" i="11"/>
  <c r="F60" i="11"/>
  <c r="F63" i="11"/>
  <c r="F64" i="11"/>
  <c r="F65" i="11"/>
  <c r="F66" i="11"/>
  <c r="F69" i="11"/>
  <c r="F73" i="11" s="1"/>
  <c r="F70" i="11"/>
  <c r="F71" i="11"/>
  <c r="F72" i="11"/>
  <c r="F75" i="11"/>
  <c r="F76" i="11"/>
  <c r="F77" i="11"/>
  <c r="F78" i="11"/>
  <c r="F79" i="11"/>
  <c r="F80" i="11"/>
  <c r="F2" i="12"/>
  <c r="A3" i="12"/>
  <c r="A4" i="12" s="1"/>
  <c r="A5" i="12" s="1"/>
  <c r="A9" i="12" s="1"/>
  <c r="A10" i="12" s="1"/>
  <c r="A12" i="12" s="1"/>
  <c r="A13" i="12" s="1"/>
  <c r="A16" i="12" s="1"/>
  <c r="A17" i="12" s="1"/>
  <c r="A18" i="12" s="1"/>
  <c r="A19" i="12" s="1"/>
  <c r="A22" i="12" s="1"/>
  <c r="A25" i="12" s="1"/>
  <c r="A26" i="12" s="1"/>
  <c r="A27" i="12" s="1"/>
  <c r="A28" i="12" s="1"/>
  <c r="A31" i="12" s="1"/>
  <c r="A32" i="12" s="1"/>
  <c r="A33" i="12" s="1"/>
  <c r="A34" i="12" s="1"/>
  <c r="A38" i="12" s="1"/>
  <c r="A39" i="12" s="1"/>
  <c r="A40" i="12" s="1"/>
  <c r="A41" i="12" s="1"/>
  <c r="A42" i="12" s="1"/>
  <c r="A45" i="12" s="1"/>
  <c r="A46" i="12" s="1"/>
  <c r="A47" i="12" s="1"/>
  <c r="A48" i="12" s="1"/>
  <c r="A51" i="12" s="1"/>
  <c r="A52" i="12" s="1"/>
  <c r="A53" i="12" s="1"/>
  <c r="A54" i="12" s="1"/>
  <c r="A58" i="12" s="1"/>
  <c r="A59" i="12" s="1"/>
  <c r="A60" i="12" s="1"/>
  <c r="A61" i="12" s="1"/>
  <c r="A62" i="12" s="1"/>
  <c r="A65" i="12" s="1"/>
  <c r="A66" i="12" s="1"/>
  <c r="A67" i="12" s="1"/>
  <c r="A68" i="12" s="1"/>
  <c r="F3" i="12"/>
  <c r="F4" i="12"/>
  <c r="F5" i="12"/>
  <c r="F9" i="12"/>
  <c r="F10" i="12"/>
  <c r="F12" i="12"/>
  <c r="F13" i="12"/>
  <c r="F25" i="12"/>
  <c r="F26" i="12"/>
  <c r="F27" i="12"/>
  <c r="F28" i="12"/>
  <c r="F30" i="12"/>
  <c r="F31" i="12"/>
  <c r="F36" i="12" s="1"/>
  <c r="F32" i="12"/>
  <c r="F33" i="12"/>
  <c r="F34" i="12"/>
  <c r="F38" i="12"/>
  <c r="F43" i="12" s="1"/>
  <c r="F39" i="12"/>
  <c r="F40" i="12"/>
  <c r="F41" i="12"/>
  <c r="F45" i="12"/>
  <c r="F49" i="12" s="1"/>
  <c r="F46" i="12"/>
  <c r="F47" i="12"/>
  <c r="F48" i="12"/>
  <c r="F51" i="12"/>
  <c r="F56" i="12" s="1"/>
  <c r="F52" i="12"/>
  <c r="F53" i="12"/>
  <c r="F54" i="12"/>
  <c r="F65" i="12"/>
  <c r="F69" i="12" s="1"/>
  <c r="F66" i="12"/>
  <c r="F67" i="12"/>
  <c r="F68" i="12"/>
  <c r="F77" i="12"/>
  <c r="F84" i="12" s="1"/>
  <c r="F78" i="12"/>
  <c r="F79" i="12"/>
  <c r="F80" i="12"/>
  <c r="F82" i="12"/>
  <c r="O2" i="1"/>
  <c r="Q2" i="1"/>
  <c r="S2" i="1"/>
  <c r="U2" i="1"/>
  <c r="U15" i="1" s="1"/>
  <c r="W2" i="1"/>
  <c r="O3" i="1"/>
  <c r="Q3" i="1"/>
  <c r="S3" i="1"/>
  <c r="U3" i="1"/>
  <c r="W3" i="1"/>
  <c r="Q4" i="1"/>
  <c r="S4" i="1"/>
  <c r="U4" i="1"/>
  <c r="W4" i="1"/>
  <c r="Q5" i="1"/>
  <c r="S5" i="1"/>
  <c r="U5" i="1"/>
  <c r="W5" i="1"/>
  <c r="Q6" i="1"/>
  <c r="S6" i="1"/>
  <c r="U6" i="1"/>
  <c r="W6" i="1"/>
  <c r="Q7" i="1"/>
  <c r="S7" i="1"/>
  <c r="U7" i="1"/>
  <c r="W7" i="1"/>
  <c r="Q8" i="1"/>
  <c r="S8" i="1"/>
  <c r="U8" i="1"/>
  <c r="W8" i="1"/>
  <c r="Q9" i="1"/>
  <c r="S9" i="1"/>
  <c r="U9" i="1"/>
  <c r="W9" i="1"/>
  <c r="Q10" i="1"/>
  <c r="S10" i="1"/>
  <c r="U10" i="1"/>
  <c r="W10" i="1"/>
  <c r="Q11" i="1"/>
  <c r="S11" i="1"/>
  <c r="U11" i="1"/>
  <c r="W11" i="1"/>
  <c r="Q12" i="1"/>
  <c r="S12" i="1"/>
  <c r="U12" i="1"/>
  <c r="W12" i="1"/>
  <c r="Q13" i="1"/>
  <c r="S13" i="1"/>
  <c r="U13" i="1"/>
  <c r="W13" i="1"/>
  <c r="N15" i="1"/>
  <c r="P15" i="1"/>
  <c r="R15" i="1"/>
  <c r="T15" i="1"/>
  <c r="V15" i="1"/>
  <c r="X15" i="1"/>
  <c r="Y15" i="1"/>
  <c r="Z15" i="1"/>
  <c r="AA15" i="1"/>
  <c r="F63" i="12"/>
  <c r="F7" i="12"/>
  <c r="F13" i="13"/>
  <c r="F63" i="13"/>
  <c r="F81" i="11" l="1"/>
  <c r="Q15" i="1"/>
  <c r="F48" i="11"/>
  <c r="F14" i="11"/>
  <c r="F36" i="14"/>
  <c r="K15" i="1"/>
  <c r="F7" i="15"/>
  <c r="H2" i="1" s="1"/>
  <c r="I2" i="1" s="1"/>
  <c r="F22" i="15"/>
  <c r="H4" i="1" s="1"/>
  <c r="I4" i="1" s="1"/>
  <c r="F35" i="15"/>
  <c r="H6" i="1" s="1"/>
  <c r="I6" i="1" s="1"/>
  <c r="F73" i="16"/>
  <c r="F80" i="16"/>
  <c r="W15" i="1"/>
  <c r="O15" i="1"/>
  <c r="F14" i="12"/>
  <c r="F67" i="11"/>
  <c r="F7" i="11"/>
  <c r="F20" i="14"/>
  <c r="F63" i="14"/>
  <c r="F42" i="14"/>
  <c r="F49" i="14"/>
  <c r="F73" i="15"/>
  <c r="H12" i="1" s="1"/>
  <c r="I12" i="1" s="1"/>
  <c r="F80" i="15"/>
  <c r="F13" i="16"/>
  <c r="S15" i="1"/>
  <c r="F29" i="12"/>
  <c r="F84" i="13"/>
  <c r="F14" i="15"/>
  <c r="H3" i="1" s="1"/>
  <c r="I3" i="1" s="1"/>
  <c r="F28" i="15"/>
  <c r="H5" i="1" s="1"/>
  <c r="I5" i="1" s="1"/>
  <c r="F41" i="15"/>
  <c r="H7" i="1" s="1"/>
  <c r="I7" i="1" s="1"/>
  <c r="F48" i="15"/>
  <c r="H8" i="1" s="1"/>
  <c r="I8" i="1" s="1"/>
  <c r="F54" i="15"/>
  <c r="H9" i="1" s="1"/>
  <c r="I9" i="1" s="1"/>
  <c r="F60" i="15"/>
  <c r="H10" i="1" s="1"/>
  <c r="I10" i="1" s="1"/>
  <c r="F67" i="15"/>
  <c r="H11" i="1" s="1"/>
  <c r="I11" i="1" s="1"/>
  <c r="F7" i="16"/>
  <c r="F41" i="16"/>
  <c r="F48" i="16"/>
  <c r="H13" i="1"/>
  <c r="I13" i="1" s="1"/>
  <c r="I15" i="1" s="1"/>
  <c r="G81" i="15"/>
  <c r="G81" i="16"/>
  <c r="F60" i="16"/>
  <c r="F67" i="16"/>
  <c r="F54" i="16"/>
  <c r="F35" i="16"/>
  <c r="F29" i="16"/>
  <c r="F20" i="16"/>
  <c r="F81" i="15" l="1"/>
  <c r="G82" i="15" s="1"/>
  <c r="H15" i="1"/>
  <c r="F81" i="16"/>
  <c r="G8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spivey</author>
  </authors>
  <commentList>
    <comment ref="P3" authorId="0" shapeId="0" xr:uid="{00000000-0006-0000-0300-000001000000}">
      <text>
        <r>
          <rPr>
            <b/>
            <sz val="8"/>
            <color indexed="81"/>
            <rFont val="Tahoma"/>
            <family val="2"/>
          </rPr>
          <t>jimmy spivey:</t>
        </r>
        <r>
          <rPr>
            <sz val="8"/>
            <color indexed="81"/>
            <rFont val="Tahoma"/>
            <family val="2"/>
          </rPr>
          <t xml:space="preserve">
Feb. 5th Early Service Missing estimated at 75.</t>
        </r>
      </text>
    </comment>
    <comment ref="P5" authorId="0" shapeId="0" xr:uid="{00000000-0006-0000-0300-000002000000}">
      <text>
        <r>
          <rPr>
            <b/>
            <sz val="8"/>
            <color indexed="81"/>
            <rFont val="Tahoma"/>
            <family val="2"/>
          </rPr>
          <t>jimmy spivey:</t>
        </r>
        <r>
          <rPr>
            <sz val="8"/>
            <color indexed="81"/>
            <rFont val="Tahoma"/>
            <family val="2"/>
          </rPr>
          <t xml:space="preserve">
One week missing, Estimated count given by secretary report</t>
        </r>
      </text>
    </comment>
    <comment ref="X10" authorId="0" shapeId="0" xr:uid="{00000000-0006-0000-0300-000003000000}">
      <text>
        <r>
          <rPr>
            <b/>
            <sz val="8"/>
            <color indexed="81"/>
            <rFont val="Tahoma"/>
            <family val="2"/>
          </rPr>
          <t>jimmy spivey:</t>
        </r>
        <r>
          <rPr>
            <sz val="8"/>
            <color indexed="81"/>
            <rFont val="Tahoma"/>
            <family val="2"/>
          </rPr>
          <t xml:space="preserve">
Only 3 Sundays due to Hurrincane IKE  Sunday September 14th, no service.
</t>
        </r>
      </text>
    </comment>
    <comment ref="R13" authorId="0" shapeId="0" xr:uid="{00000000-0006-0000-0300-000004000000}">
      <text>
        <r>
          <rPr>
            <b/>
            <sz val="8"/>
            <color indexed="81"/>
            <rFont val="Tahoma"/>
            <family val="2"/>
          </rPr>
          <t>jimmy spivey:</t>
        </r>
        <r>
          <rPr>
            <sz val="8"/>
            <color indexed="81"/>
            <rFont val="Tahoma"/>
            <family val="2"/>
          </rPr>
          <t xml:space="preserve">
Christmas occurred on Sunday.  One service only on Christmas day. 55 in attendance.  Christmas Eve Service (both) had 407.</t>
        </r>
      </text>
    </comment>
    <comment ref="S13" authorId="0" shapeId="0" xr:uid="{00000000-0006-0000-0300-000005000000}">
      <text>
        <r>
          <rPr>
            <b/>
            <sz val="8"/>
            <color indexed="81"/>
            <rFont val="Tahoma"/>
            <family val="2"/>
          </rPr>
          <t>jimmy spivey:</t>
        </r>
        <r>
          <rPr>
            <sz val="8"/>
            <color indexed="81"/>
            <rFont val="Tahoma"/>
            <family val="2"/>
          </rPr>
          <t xml:space="preserve">
For similarities in year to year comparsion,  Christmas day service (55) was not added to this total. 1st three Sundays included only.</t>
        </r>
      </text>
    </comment>
    <comment ref="V13" authorId="0" shapeId="0" xr:uid="{00000000-0006-0000-0300-000006000000}">
      <text>
        <r>
          <rPr>
            <b/>
            <sz val="8"/>
            <color indexed="81"/>
            <rFont val="Tahoma"/>
            <family val="2"/>
          </rPr>
          <t>jimmy spivey:</t>
        </r>
        <r>
          <rPr>
            <sz val="8"/>
            <color indexed="81"/>
            <rFont val="Tahoma"/>
            <family val="2"/>
          </rPr>
          <t xml:space="preserve">
First recorded Christmas Eve Service. 426.  This is NOT included in total or average for comparison purposes to previous years.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jspivey</author>
  </authors>
  <commentList>
    <comment ref="B26" authorId="0" shapeId="0" xr:uid="{00000000-0006-0000-0600-000001000000}">
      <text>
        <r>
          <rPr>
            <b/>
            <sz val="9"/>
            <color indexed="81"/>
            <rFont val="Tahoma"/>
            <family val="2"/>
          </rPr>
          <t>jspivey:</t>
        </r>
        <r>
          <rPr>
            <sz val="9"/>
            <color indexed="81"/>
            <rFont val="Tahoma"/>
            <family val="2"/>
          </rPr>
          <t xml:space="preserve">
No count taken,  estimated from high 2014 early service and 2013 early easter. (80+81+136)/3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jspivey</author>
  </authors>
  <commentList>
    <comment ref="B27" authorId="0" shapeId="0" xr:uid="{00000000-0006-0000-0700-000001000000}">
      <text>
        <r>
          <rPr>
            <b/>
            <sz val="9"/>
            <color indexed="81"/>
            <rFont val="Tahoma"/>
            <family val="2"/>
          </rPr>
          <t>jspivey:</t>
        </r>
        <r>
          <rPr>
            <sz val="9"/>
            <color indexed="81"/>
            <rFont val="Tahoma"/>
            <family val="2"/>
          </rPr>
          <t xml:space="preserve">
No count taken,  estimated from high 2014 early service and 2013 early easter. (80+81+136)/3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spivey</author>
  </authors>
  <commentList>
    <comment ref="C4" authorId="0" shapeId="0" xr:uid="{00000000-0006-0000-0C00-000001000000}">
      <text>
        <r>
          <rPr>
            <b/>
            <sz val="8"/>
            <color indexed="81"/>
            <rFont val="Tahoma"/>
            <family val="2"/>
          </rPr>
          <t>jimmy spivey:</t>
        </r>
        <r>
          <rPr>
            <sz val="8"/>
            <color indexed="81"/>
            <rFont val="Tahoma"/>
            <family val="2"/>
          </rPr>
          <t xml:space="preserve">
Raw data from Carolyn had this value at 116.  However the table had a run on  at end for 2008 that had the first three Sundays.  Also the next Sunday early was 116.  Since those numbers were so close in the table and 116 is very low for a second service, I changed the number to 229 per the table.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spivey</author>
  </authors>
  <commentList>
    <comment ref="C9" authorId="0" shapeId="0" xr:uid="{00000000-0006-0000-0E00-000001000000}">
      <text>
        <r>
          <rPr>
            <b/>
            <sz val="8"/>
            <color indexed="81"/>
            <rFont val="Tahoma"/>
            <family val="2"/>
          </rPr>
          <t>jimmy spivey:</t>
        </r>
        <r>
          <rPr>
            <sz val="8"/>
            <color indexed="81"/>
            <rFont val="Tahoma"/>
            <family val="2"/>
          </rPr>
          <t xml:space="preserve">
There was no number recorded for this service.  So I averaged the other 3 services for a number.
</t>
        </r>
      </text>
    </comment>
    <comment ref="B15" authorId="0" shapeId="0" xr:uid="{00000000-0006-0000-0E00-000002000000}">
      <text>
        <r>
          <rPr>
            <b/>
            <sz val="8"/>
            <color indexed="81"/>
            <rFont val="Tahoma"/>
            <family val="2"/>
          </rPr>
          <t>jimmy spivey:</t>
        </r>
        <r>
          <rPr>
            <sz val="8"/>
            <color indexed="81"/>
            <rFont val="Tahoma"/>
            <family val="2"/>
          </rPr>
          <t xml:space="preserve">
There was no number recorded for this service.  So I averaged the other 3 services for a number.
</t>
        </r>
      </text>
    </comment>
  </commentList>
</comments>
</file>

<file path=xl/sharedStrings.xml><?xml version="1.0" encoding="utf-8"?>
<sst xmlns="http://schemas.openxmlformats.org/spreadsheetml/2006/main" count="941" uniqueCount="247">
  <si>
    <t>Dec</t>
  </si>
  <si>
    <t>Nov</t>
  </si>
  <si>
    <t>Oct</t>
  </si>
  <si>
    <t>Sep</t>
  </si>
  <si>
    <t>Aug</t>
  </si>
  <si>
    <t>Jul</t>
  </si>
  <si>
    <t>Jun</t>
  </si>
  <si>
    <t>May</t>
  </si>
  <si>
    <t>Apr</t>
  </si>
  <si>
    <t>Mar</t>
  </si>
  <si>
    <t>Feb</t>
  </si>
  <si>
    <t>Jan</t>
  </si>
  <si>
    <t>Month</t>
  </si>
  <si>
    <t>2010 Monthly Attendance</t>
  </si>
  <si>
    <t>2010 Weekly Average by Month</t>
  </si>
  <si>
    <t>2009 Monthly Attendance</t>
  </si>
  <si>
    <t>2009 Weekly Average by Month</t>
  </si>
  <si>
    <t>2008 Monthly Attendance</t>
  </si>
  <si>
    <t>2008 Weekly Average by Month</t>
  </si>
  <si>
    <t>2007 Weekly Average by Month</t>
  </si>
  <si>
    <t>2007 Monthly Attendance</t>
  </si>
  <si>
    <t>Total Year</t>
  </si>
  <si>
    <t>NOTES</t>
  </si>
  <si>
    <t>Total</t>
  </si>
  <si>
    <t>Helen</t>
  </si>
  <si>
    <t>Mark</t>
  </si>
  <si>
    <t>Children's Musical</t>
  </si>
  <si>
    <t>Maundy Thursday</t>
  </si>
  <si>
    <t>Easter</t>
  </si>
  <si>
    <t>Caressa</t>
  </si>
  <si>
    <t>Youth Service</t>
  </si>
  <si>
    <t>Youth</t>
  </si>
  <si>
    <t>Confirmation</t>
  </si>
  <si>
    <t>Graduation</t>
  </si>
  <si>
    <t>Youth Gone</t>
  </si>
  <si>
    <t xml:space="preserve">Youth Mission </t>
  </si>
  <si>
    <t>Lunar…</t>
  </si>
  <si>
    <t>Caressa Instll</t>
  </si>
  <si>
    <t>Hurricane IKE</t>
  </si>
  <si>
    <t>Mark, Helen and Caressa</t>
  </si>
  <si>
    <t>Elections</t>
  </si>
  <si>
    <t>Helen no voice</t>
  </si>
  <si>
    <t xml:space="preserve"> </t>
  </si>
  <si>
    <t>Notes</t>
  </si>
  <si>
    <t>Preacher</t>
  </si>
  <si>
    <t>ins. Ord.</t>
  </si>
  <si>
    <t>Special Services</t>
  </si>
  <si>
    <t>Pastor/NOTES</t>
  </si>
  <si>
    <t xml:space="preserve">Helen </t>
  </si>
  <si>
    <t>Mark- no attend. sheet 11:00</t>
  </si>
  <si>
    <t xml:space="preserve">Mark </t>
  </si>
  <si>
    <t>Mark - no attend. sheet 8:30</t>
  </si>
  <si>
    <t>Easter!</t>
  </si>
  <si>
    <t>Mother's Day</t>
  </si>
  <si>
    <t>Mark (no sheet for 11, memory)</t>
  </si>
  <si>
    <t>Pentecost</t>
  </si>
  <si>
    <t xml:space="preserve">Youth/VBS </t>
  </si>
  <si>
    <t>Mark (youth mission present.)</t>
  </si>
  <si>
    <t>Lunar Communion</t>
  </si>
  <si>
    <t>Dennis Smith (missionary)</t>
  </si>
  <si>
    <t>Monthly Avg/week</t>
  </si>
  <si>
    <t>Weekly Avg/Month</t>
  </si>
  <si>
    <t>annual meeting</t>
  </si>
  <si>
    <t>January Total</t>
  </si>
  <si>
    <t>Children's Service</t>
  </si>
  <si>
    <t>Clay Anderson Pres.</t>
  </si>
  <si>
    <t>February Total</t>
  </si>
  <si>
    <t>March Total</t>
  </si>
  <si>
    <t>Palm Sunday</t>
  </si>
  <si>
    <t>Youth Sunday</t>
  </si>
  <si>
    <t>April Total</t>
  </si>
  <si>
    <t>May Total</t>
  </si>
  <si>
    <t>June Total</t>
  </si>
  <si>
    <t>July Total</t>
  </si>
  <si>
    <t>August Total</t>
  </si>
  <si>
    <t>September Total</t>
  </si>
  <si>
    <t>Guest Speaker</t>
  </si>
  <si>
    <t>Women's Retreat</t>
  </si>
  <si>
    <t>October Total</t>
  </si>
  <si>
    <t>November Total</t>
  </si>
  <si>
    <t>Christmas Eve</t>
  </si>
  <si>
    <t>December Total</t>
  </si>
  <si>
    <t>January Total:</t>
  </si>
  <si>
    <t>Children</t>
  </si>
  <si>
    <t>February Total:</t>
  </si>
  <si>
    <t>Communion</t>
  </si>
  <si>
    <t>March Total:</t>
  </si>
  <si>
    <t>Good Friday</t>
  </si>
  <si>
    <t>no count</t>
  </si>
  <si>
    <t>Pascal Service</t>
  </si>
  <si>
    <t>April Total:</t>
  </si>
  <si>
    <t>Baptism</t>
  </si>
  <si>
    <t>May Total:</t>
  </si>
  <si>
    <t xml:space="preserve">     10:00</t>
  </si>
  <si>
    <t>June Total:</t>
  </si>
  <si>
    <t>July Total:</t>
  </si>
  <si>
    <t>August Total:</t>
  </si>
  <si>
    <t>September Total:</t>
  </si>
  <si>
    <t>October Total:</t>
  </si>
  <si>
    <t>women's retreat</t>
  </si>
  <si>
    <t xml:space="preserve">          </t>
  </si>
  <si>
    <t>November Total:</t>
  </si>
  <si>
    <t>5:30 service only</t>
  </si>
  <si>
    <t>December Total:</t>
  </si>
  <si>
    <t>w/o christmas eve</t>
  </si>
  <si>
    <t>2011 Monthly Attendance</t>
  </si>
  <si>
    <t>2011 Weekly Average by Month</t>
  </si>
  <si>
    <t>inclement weather</t>
  </si>
  <si>
    <t>Annual Cong. Mtg.</t>
  </si>
  <si>
    <t xml:space="preserve">8:30     </t>
  </si>
  <si>
    <t>Below is the March 2011 Worship attendance:</t>
  </si>
  <si>
    <t>Ash Wednesday</t>
  </si>
  <si>
    <t>total</t>
  </si>
  <si>
    <t>Below is the worship attendance for May 2011.</t>
  </si>
  <si>
    <t>Below is the attendance report for the month of June, 2011:</t>
  </si>
  <si>
    <t>             Date</t>
  </si>
  <si>
    <t>Below is the attendance report for the month of July, 2011.</t>
  </si>
  <si>
    <r>
      <t xml:space="preserve">           </t>
    </r>
    <r>
      <rPr>
        <b/>
        <u/>
        <sz val="10"/>
        <color indexed="8"/>
        <rFont val="Arial"/>
        <family val="2"/>
      </rPr>
      <t xml:space="preserve">Date        </t>
    </r>
  </si>
  <si>
    <t>Below is the attendance report for the month of August, 2011.</t>
  </si>
  <si>
    <r>
      <t xml:space="preserve">         </t>
    </r>
    <r>
      <rPr>
        <u/>
        <sz val="9"/>
        <color indexed="8"/>
        <rFont val="Arial"/>
        <family val="2"/>
      </rPr>
      <t xml:space="preserve"> Date         </t>
    </r>
  </si>
  <si>
    <t>Below is the worship attendance report for the month of September 2011.</t>
  </si>
  <si>
    <t>Total:</t>
  </si>
  <si>
    <t>Rally Day</t>
  </si>
  <si>
    <t>Congregation Meeting</t>
  </si>
  <si>
    <t>Dennis Dewey</t>
  </si>
  <si>
    <t>Please note the correction on the attendance report for October 2011.</t>
  </si>
  <si>
    <t>                        8:30    11:00                                                                    Total</t>
  </si>
  <si>
    <t>Below is the attendance totals for the month of November, 2011.</t>
  </si>
  <si>
    <t>                               8:30     11:00                                                                                        Total</t>
  </si>
  <si>
    <t>Below is the weekly totals of Worship services for December 2011.</t>
  </si>
  <si>
    <t>Mark/Helen</t>
  </si>
  <si>
    <t>Christmas Day</t>
  </si>
  <si>
    <t>Breakfast - Helen</t>
  </si>
  <si>
    <t>2012 Weekly Average by Month</t>
  </si>
  <si>
    <t>2012 Monthly Attendance</t>
  </si>
  <si>
    <t>10 a.m. ONLY</t>
  </si>
  <si>
    <t>Children's Sunday</t>
  </si>
  <si>
    <t>Maundy Thursday 7 PM</t>
  </si>
  <si>
    <t>Good Friday  7 PM</t>
  </si>
  <si>
    <t>Mary Marcotte</t>
  </si>
  <si>
    <t>***Estimated 8:30 &amp; 11</t>
  </si>
  <si>
    <t>VBS Celebration</t>
  </si>
  <si>
    <t>Kathleen Davies</t>
  </si>
  <si>
    <t>Mike Cole</t>
  </si>
  <si>
    <t>Jack Haberer</t>
  </si>
  <si>
    <t>Rev Dr Steve Spidell</t>
  </si>
  <si>
    <t>Glenn Foster</t>
  </si>
  <si>
    <t>Glory to God Hymn Sing</t>
  </si>
  <si>
    <t>Glenn/Geri Foster</t>
  </si>
  <si>
    <t>*missing 9 am talley, service estimated by usher</t>
  </si>
  <si>
    <t>Elder Carl Allen</t>
  </si>
  <si>
    <t>Mary Lawrence</t>
  </si>
  <si>
    <t>Helen DeLeon</t>
  </si>
  <si>
    <t>10 am only</t>
  </si>
  <si>
    <t>Story Tellers</t>
  </si>
  <si>
    <t>530 &amp; 11pm</t>
  </si>
  <si>
    <t>Moede/Helen</t>
  </si>
  <si>
    <t>2013 Monthly Attendance</t>
  </si>
  <si>
    <t>2013 Weekly Average by Month</t>
  </si>
  <si>
    <t>Helen Rose Moore</t>
  </si>
  <si>
    <t>Ash Wednesday 6:30pm</t>
  </si>
  <si>
    <t>Helen P. DeLeon</t>
  </si>
  <si>
    <t>10 AM VBS Celebration</t>
  </si>
  <si>
    <t>10:30am Worship in Park</t>
  </si>
  <si>
    <t>HPD &amp; HRM</t>
  </si>
  <si>
    <t>10:15am Spirit Day</t>
  </si>
  <si>
    <t>Youth Mission Sunday</t>
  </si>
  <si>
    <t>Single service 10:30</t>
  </si>
  <si>
    <t>Epic Story Tellers</t>
  </si>
  <si>
    <t>Cantata</t>
  </si>
  <si>
    <t>One service 10:15</t>
  </si>
  <si>
    <t>5:30pm=210  11:00pm=91</t>
  </si>
  <si>
    <t>10:15 One Service</t>
  </si>
  <si>
    <t>2014 Monthly Attendance</t>
  </si>
  <si>
    <t>2014 Weekly Average by Month</t>
  </si>
  <si>
    <t>Ash Wednesday 7:00pm</t>
  </si>
  <si>
    <t>Maunday Thursday</t>
  </si>
  <si>
    <t>Father's Day</t>
  </si>
  <si>
    <t>VBS (one service)</t>
  </si>
  <si>
    <t>HR/Linda Smith-Gregory</t>
  </si>
  <si>
    <t>No number for second</t>
  </si>
  <si>
    <t>Peru Trip Gone</t>
  </si>
  <si>
    <t>Lunar Communion (one service)</t>
  </si>
  <si>
    <t>Peru Crew</t>
  </si>
  <si>
    <t>Dr. Rev. Rose Niles</t>
  </si>
  <si>
    <r>
      <t>Spirit Day</t>
    </r>
    <r>
      <rPr>
        <sz val="11"/>
        <rFont val="Calibri"/>
        <family val="2"/>
      </rPr>
      <t xml:space="preserve"> (one service)</t>
    </r>
  </si>
  <si>
    <t>Stewardship Sunday (one service)</t>
  </si>
  <si>
    <t>One Service-10:15</t>
  </si>
  <si>
    <t>Sara Armstrong</t>
  </si>
  <si>
    <t>Keith Uffman</t>
  </si>
  <si>
    <t>5:30-200</t>
  </si>
  <si>
    <t>11:00-99</t>
  </si>
  <si>
    <t>Christmas Eve (5:30pm &amp; 11:00pm)</t>
  </si>
  <si>
    <t>One Service 10:15</t>
  </si>
  <si>
    <t>2015 Weekly Average by Month</t>
  </si>
  <si>
    <t>2015 Monthly Attendance</t>
  </si>
  <si>
    <t>Keith's first sermon at WPC</t>
  </si>
  <si>
    <t>Maundy Thursday-174</t>
  </si>
  <si>
    <t>Good Friday-200</t>
  </si>
  <si>
    <t>Easter Sunday</t>
  </si>
  <si>
    <t>Lunar Communion-One Service</t>
  </si>
  <si>
    <t>186 at Installation Service</t>
  </si>
  <si>
    <t>Carl Parsons</t>
  </si>
  <si>
    <t>Children's Sabath Sunday</t>
  </si>
  <si>
    <t>One Service-Kirkin' O' the Tartans</t>
  </si>
  <si>
    <t>Consecration Sunday</t>
  </si>
  <si>
    <t>John Musgrave</t>
  </si>
  <si>
    <t>1st Sunday in Advent</t>
  </si>
  <si>
    <t>2nd Sunday in Advent</t>
  </si>
  <si>
    <t>3rd Sunday in Advent; Faith Choir's Cantata</t>
  </si>
  <si>
    <t>n/a</t>
  </si>
  <si>
    <t>6:00 p. m.Christmas Eve Service</t>
  </si>
  <si>
    <t>Keith</t>
  </si>
  <si>
    <t xml:space="preserve">Keith </t>
  </si>
  <si>
    <t>Good Friday 7:00pm</t>
  </si>
  <si>
    <t>2016 Weekly Average by Month</t>
  </si>
  <si>
    <t>2016 Monthly Attendance</t>
  </si>
  <si>
    <t>Baptism-Youth Sunday</t>
  </si>
  <si>
    <t>Kevin Snowden</t>
  </si>
  <si>
    <t>One Service</t>
  </si>
  <si>
    <t>Thomas Currie</t>
  </si>
  <si>
    <t>Mission:  Peruvian Service</t>
  </si>
  <si>
    <t>World Communion</t>
  </si>
  <si>
    <t>Children's Sabbath</t>
  </si>
  <si>
    <t>Pastor</t>
  </si>
  <si>
    <t xml:space="preserve">Consecreation Sunday </t>
  </si>
  <si>
    <t>2016 Totals:</t>
  </si>
  <si>
    <t>Attendance Total:</t>
  </si>
  <si>
    <t>Maundy Thursday 7:00pm</t>
  </si>
  <si>
    <t>Christmas Eve 7:00pm</t>
  </si>
  <si>
    <t>Sunday Total</t>
  </si>
  <si>
    <t>Other Day Total</t>
  </si>
  <si>
    <t>2017 Totals:</t>
  </si>
  <si>
    <t>Note:  Numbers highlighted in light green are estimates.  No usher counts were available.</t>
  </si>
  <si>
    <t>2017 Monthly Attendance</t>
  </si>
  <si>
    <t>2017 Weekly Average by Month</t>
  </si>
  <si>
    <t>Congregational Meeting Elders</t>
  </si>
  <si>
    <t>Memorial Day Weekend</t>
  </si>
  <si>
    <t>Lunar Comm-ONE SERVICE</t>
  </si>
  <si>
    <t>Dan Walker</t>
  </si>
  <si>
    <t>Cancelled - Hurricane Harvey</t>
  </si>
  <si>
    <t>Labor Day Weekend-One Service</t>
  </si>
  <si>
    <t>Rev. Weingartner</t>
  </si>
  <si>
    <t>2018 Weekly Average by Month</t>
  </si>
  <si>
    <t>2018 Monthly Attendance</t>
  </si>
  <si>
    <t>2019 Monthly Attendance</t>
  </si>
  <si>
    <t>2019 Weekly Average by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</si>
</sst>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7" x14ac:knownFonts="1">
    <font>
      <sz val="11"/>
      <color theme="1"/>
      <name val="Calibri"/>
      <family val="2"/>
      <scheme val="minor"/>
    </font>
    <font>
      <sz val="8"/>
      <color indexed="81"/>
      <name val="Tahoma"/>
      <family val="2"/>
    </font>
    <font>
      <b/>
      <sz val="8"/>
      <color indexed="81"/>
      <name val="Tahoma"/>
      <family val="2"/>
    </font>
    <font>
      <b/>
      <u/>
      <sz val="10"/>
      <color indexed="8"/>
      <name val="Arial"/>
      <family val="2"/>
    </font>
    <font>
      <u/>
      <sz val="9"/>
      <color indexed="8"/>
      <name val="Arial"/>
      <family val="2"/>
    </font>
    <font>
      <b/>
      <sz val="18"/>
      <name val="Arial"/>
      <family val="2"/>
    </font>
    <font>
      <b/>
      <sz val="10"/>
      <name val="Arial"/>
      <family val="2"/>
    </font>
    <font>
      <b/>
      <sz val="8"/>
      <name val="Arial"/>
      <family val="2"/>
    </font>
    <font>
      <sz val="10"/>
      <name val="Arial"/>
      <family val="2"/>
    </font>
    <font>
      <sz val="9"/>
      <color indexed="81"/>
      <name val="Tahoma"/>
      <family val="2"/>
    </font>
    <font>
      <b/>
      <sz val="9"/>
      <color indexed="81"/>
      <name val="Tahoma"/>
      <family val="2"/>
    </font>
    <font>
      <sz val="11"/>
      <name val="Calibri"/>
      <family val="2"/>
    </font>
    <font>
      <b/>
      <sz val="12"/>
      <name val="Calibri"/>
      <family val="2"/>
    </font>
    <font>
      <b/>
      <sz val="11"/>
      <color theme="1"/>
      <name val="Calibri"/>
      <family val="2"/>
      <scheme val="minor"/>
    </font>
    <font>
      <sz val="10"/>
      <color theme="1"/>
      <name val="Arial"/>
      <family val="2"/>
    </font>
    <font>
      <b/>
      <sz val="18"/>
      <color theme="1"/>
      <name val="Arial"/>
      <family val="2"/>
    </font>
    <font>
      <b/>
      <sz val="10"/>
      <color theme="1"/>
      <name val="Arial"/>
      <family val="2"/>
    </font>
    <font>
      <b/>
      <sz val="8"/>
      <color theme="1"/>
      <name val="Arial"/>
      <family val="2"/>
    </font>
    <font>
      <sz val="11"/>
      <color rgb="FF000000"/>
      <name val="Calibri"/>
      <family val="2"/>
      <scheme val="minor"/>
    </font>
    <font>
      <b/>
      <sz val="11"/>
      <color rgb="FF000000"/>
      <name val="Calibri"/>
      <family val="2"/>
      <scheme val="minor"/>
    </font>
    <font>
      <sz val="14"/>
      <color rgb="FF000000"/>
      <name val="Times New Roman"/>
      <family val="1"/>
    </font>
    <font>
      <u/>
      <sz val="10"/>
      <color theme="1"/>
      <name val="Arial"/>
      <family val="2"/>
    </font>
    <font>
      <u/>
      <sz val="9"/>
      <color theme="1"/>
      <name val="Arial"/>
      <family val="2"/>
    </font>
    <font>
      <sz val="9"/>
      <color theme="1"/>
      <name val="Arial"/>
      <family val="2"/>
    </font>
    <font>
      <b/>
      <sz val="14"/>
      <color rgb="FF000000"/>
      <name val="Times New Roman"/>
      <family val="1"/>
    </font>
    <font>
      <b/>
      <u/>
      <sz val="10"/>
      <color theme="1"/>
      <name val="Arial"/>
      <family val="2"/>
    </font>
    <font>
      <sz val="11"/>
      <color theme="1"/>
      <name val="Arial"/>
      <family val="2"/>
    </font>
    <font>
      <sz val="10"/>
      <color rgb="FF000000"/>
      <name val="Arial"/>
      <family val="2"/>
    </font>
    <font>
      <b/>
      <sz val="10"/>
      <color rgb="FF000000"/>
      <name val="Arial"/>
      <family val="2"/>
    </font>
    <font>
      <sz val="11"/>
      <color rgb="FF000000"/>
      <name val="Times New Roman"/>
      <family val="1"/>
    </font>
    <font>
      <i/>
      <sz val="11"/>
      <color rgb="FFFF0000"/>
      <name val="Calibri"/>
      <family val="2"/>
      <scheme val="minor"/>
    </font>
    <font>
      <b/>
      <sz val="11"/>
      <name val="Calibri"/>
      <family val="2"/>
      <scheme val="minor"/>
    </font>
    <font>
      <sz val="11"/>
      <name val="Calibri"/>
      <family val="2"/>
      <scheme val="minor"/>
    </font>
    <font>
      <b/>
      <sz val="14"/>
      <name val="Calibri"/>
      <family val="2"/>
      <scheme val="minor"/>
    </font>
    <font>
      <i/>
      <sz val="11"/>
      <name val="Calibri"/>
      <family val="2"/>
      <scheme val="minor"/>
    </font>
    <font>
      <sz val="11"/>
      <color theme="1"/>
      <name val="Calibri"/>
      <family val="2"/>
      <scheme val="minor"/>
    </font>
    <font>
      <sz val="12"/>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rgb="FFC0C0C0"/>
        <bgColor indexed="64"/>
      </patternFill>
    </fill>
    <fill>
      <patternFill patternType="solid">
        <fgColor rgb="FFFFFF00"/>
        <bgColor indexed="64"/>
      </patternFill>
    </fill>
    <fill>
      <patternFill patternType="solid">
        <fgColor rgb="FF969696"/>
        <bgColor indexed="64"/>
      </patternFill>
    </fill>
    <fill>
      <patternFill patternType="solid">
        <fgColor theme="8" tint="0.599963377788628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43" fontId="35" fillId="0" borderId="0" applyFont="0" applyFill="0" applyBorder="0" applyAlignment="0" applyProtection="0"/>
  </cellStyleXfs>
  <cellXfs count="176">
    <xf numFmtId="0" fontId="0" fillId="0" borderId="0" xfId="0"/>
    <xf numFmtId="2" fontId="0" fillId="0" borderId="0" xfId="0" applyNumberFormat="1"/>
    <xf numFmtId="0" fontId="14" fillId="0" borderId="0" xfId="0" applyFont="1"/>
    <xf numFmtId="2" fontId="13" fillId="0" borderId="0" xfId="0" applyNumberFormat="1" applyFont="1" applyAlignment="1">
      <alignment wrapText="1"/>
    </xf>
    <xf numFmtId="2" fontId="0" fillId="0" borderId="0" xfId="0" applyNumberFormat="1" applyAlignment="1">
      <alignment wrapText="1"/>
    </xf>
    <xf numFmtId="20" fontId="0" fillId="0" borderId="0" xfId="0" applyNumberFormat="1"/>
    <xf numFmtId="14" fontId="0" fillId="0" borderId="0" xfId="0" applyNumberFormat="1"/>
    <xf numFmtId="16" fontId="0" fillId="0" borderId="0" xfId="0" applyNumberFormat="1"/>
    <xf numFmtId="0" fontId="15" fillId="0" borderId="0" xfId="0" applyFont="1" applyAlignment="1">
      <alignment horizontal="right"/>
    </xf>
    <xf numFmtId="20" fontId="16" fillId="0" borderId="0" xfId="0" applyNumberFormat="1" applyFont="1" applyAlignment="1">
      <alignment horizontal="center"/>
    </xf>
    <xf numFmtId="0" fontId="17" fillId="0" borderId="0" xfId="0" applyFont="1" applyAlignment="1">
      <alignment wrapText="1"/>
    </xf>
    <xf numFmtId="0" fontId="17" fillId="0" borderId="0" xfId="0" applyFont="1" applyAlignment="1">
      <alignment horizontal="center" wrapText="1"/>
    </xf>
    <xf numFmtId="0" fontId="16" fillId="5" borderId="0" xfId="0" applyFont="1" applyFill="1" applyAlignment="1">
      <alignment horizontal="center"/>
    </xf>
    <xf numFmtId="14" fontId="14" fillId="0" borderId="0" xfId="0" applyNumberFormat="1" applyFont="1" applyAlignment="1">
      <alignment horizontal="right"/>
    </xf>
    <xf numFmtId="0" fontId="14" fillId="0" borderId="0" xfId="0" applyFont="1" applyAlignment="1">
      <alignment horizontal="center"/>
    </xf>
    <xf numFmtId="0" fontId="14" fillId="5" borderId="0" xfId="0" applyFont="1" applyFill="1" applyAlignment="1">
      <alignment horizontal="center"/>
    </xf>
    <xf numFmtId="0" fontId="14" fillId="6" borderId="0" xfId="0" applyFont="1" applyFill="1" applyAlignment="1">
      <alignment horizontal="center"/>
    </xf>
    <xf numFmtId="0" fontId="16" fillId="0" borderId="0" xfId="0" applyFont="1"/>
    <xf numFmtId="14" fontId="18" fillId="0" borderId="0" xfId="0" applyNumberFormat="1" applyFont="1" applyBorder="1" applyAlignment="1">
      <alignment horizontal="right" vertical="top" wrapText="1"/>
    </xf>
    <xf numFmtId="0" fontId="18" fillId="0" borderId="0" xfId="0" applyFont="1" applyBorder="1" applyAlignment="1">
      <alignment horizontal="center" vertical="top" wrapText="1"/>
    </xf>
    <xf numFmtId="0" fontId="18" fillId="0" borderId="0" xfId="0" applyFont="1" applyBorder="1" applyAlignment="1">
      <alignment horizontal="right" vertical="top" wrapText="1"/>
    </xf>
    <xf numFmtId="0" fontId="18" fillId="0" borderId="0" xfId="0" applyFont="1" applyBorder="1" applyAlignment="1">
      <alignment vertical="top" wrapText="1"/>
    </xf>
    <xf numFmtId="0" fontId="18" fillId="5" borderId="0" xfId="0" applyFont="1" applyFill="1" applyBorder="1" applyAlignment="1">
      <alignment horizontal="center" vertical="top" wrapText="1"/>
    </xf>
    <xf numFmtId="0" fontId="19" fillId="0" borderId="0" xfId="0" applyFont="1" applyBorder="1" applyAlignment="1">
      <alignment vertical="top" wrapText="1"/>
    </xf>
    <xf numFmtId="0" fontId="19" fillId="0" borderId="0" xfId="0" applyFont="1" applyBorder="1" applyAlignment="1">
      <alignment horizontal="right" vertical="top" wrapText="1"/>
    </xf>
    <xf numFmtId="0" fontId="18" fillId="0" borderId="0" xfId="0" applyFont="1" applyFill="1" applyBorder="1" applyAlignment="1">
      <alignment horizontal="center" vertical="top" wrapText="1"/>
    </xf>
    <xf numFmtId="0" fontId="16" fillId="0" borderId="0" xfId="0" applyFont="1" applyAlignment="1">
      <alignment horizontal="center"/>
    </xf>
    <xf numFmtId="20" fontId="14" fillId="0" borderId="0" xfId="0" applyNumberFormat="1" applyFont="1" applyAlignment="1">
      <alignment horizontal="center"/>
    </xf>
    <xf numFmtId="0" fontId="20" fillId="0" borderId="0" xfId="0" applyFont="1"/>
    <xf numFmtId="20" fontId="21" fillId="0" borderId="0" xfId="0" applyNumberFormat="1" applyFont="1" applyAlignment="1">
      <alignment horizontal="center"/>
    </xf>
    <xf numFmtId="0" fontId="21" fillId="0" borderId="0" xfId="0" applyFont="1" applyAlignment="1">
      <alignment horizontal="center"/>
    </xf>
    <xf numFmtId="20" fontId="22" fillId="0" borderId="0" xfId="0" applyNumberFormat="1" applyFont="1" applyAlignment="1">
      <alignment horizontal="center"/>
    </xf>
    <xf numFmtId="0" fontId="22" fillId="0" borderId="0" xfId="0" applyFont="1" applyAlignment="1">
      <alignment horizontal="center"/>
    </xf>
    <xf numFmtId="0" fontId="14" fillId="7" borderId="0" xfId="0" applyFont="1" applyFill="1" applyAlignment="1">
      <alignment horizontal="center"/>
    </xf>
    <xf numFmtId="0" fontId="23" fillId="0" borderId="0" xfId="0" applyFont="1"/>
    <xf numFmtId="20" fontId="23" fillId="0" borderId="0" xfId="0" applyNumberFormat="1" applyFont="1" applyAlignment="1">
      <alignment horizontal="center"/>
    </xf>
    <xf numFmtId="0" fontId="23" fillId="0" borderId="0" xfId="0" applyFont="1" applyAlignment="1">
      <alignment horizontal="center"/>
    </xf>
    <xf numFmtId="0" fontId="24" fillId="0" borderId="0" xfId="0" applyFont="1"/>
    <xf numFmtId="0" fontId="25" fillId="0" borderId="0" xfId="0" applyFont="1" applyAlignment="1">
      <alignment horizontal="center"/>
    </xf>
    <xf numFmtId="20" fontId="25" fillId="0" borderId="0" xfId="0" applyNumberFormat="1" applyFont="1" applyAlignment="1">
      <alignment horizontal="center"/>
    </xf>
    <xf numFmtId="14" fontId="26" fillId="0" borderId="0" xfId="0" applyNumberFormat="1" applyFont="1" applyAlignment="1">
      <alignment horizontal="right"/>
    </xf>
    <xf numFmtId="0" fontId="26" fillId="0" borderId="0" xfId="0" applyFont="1" applyAlignment="1">
      <alignment horizontal="center"/>
    </xf>
    <xf numFmtId="0" fontId="26" fillId="0" borderId="0" xfId="0" applyFont="1"/>
    <xf numFmtId="0" fontId="26" fillId="5" borderId="0" xfId="0" applyFont="1" applyFill="1" applyAlignment="1">
      <alignment horizontal="center"/>
    </xf>
    <xf numFmtId="0" fontId="26" fillId="6" borderId="0" xfId="0" applyFont="1" applyFill="1" applyAlignment="1">
      <alignment horizontal="center"/>
    </xf>
    <xf numFmtId="0" fontId="14" fillId="0" borderId="0" xfId="0" applyFont="1"/>
    <xf numFmtId="0" fontId="27" fillId="0" borderId="1" xfId="0" applyFont="1" applyBorder="1" applyAlignment="1">
      <alignment horizontal="right" vertical="top" wrapText="1"/>
    </xf>
    <xf numFmtId="0" fontId="27" fillId="0" borderId="2" xfId="0" applyFont="1" applyBorder="1" applyAlignment="1">
      <alignment horizontal="center" vertical="top" wrapText="1"/>
    </xf>
    <xf numFmtId="0" fontId="28" fillId="0" borderId="2" xfId="0" applyFont="1" applyBorder="1" applyAlignment="1">
      <alignment horizontal="right" vertical="top" wrapText="1"/>
    </xf>
    <xf numFmtId="0" fontId="27" fillId="0" borderId="2" xfId="0" applyFont="1" applyBorder="1" applyAlignment="1">
      <alignment horizontal="right" vertical="top" wrapText="1"/>
    </xf>
    <xf numFmtId="14" fontId="27" fillId="0" borderId="3" xfId="0" applyNumberFormat="1" applyFont="1" applyBorder="1" applyAlignment="1">
      <alignment horizontal="right" vertical="top" wrapText="1"/>
    </xf>
    <xf numFmtId="0" fontId="27" fillId="0" borderId="4" xfId="0" applyFont="1" applyBorder="1" applyAlignment="1">
      <alignment horizontal="center" vertical="top" wrapText="1"/>
    </xf>
    <xf numFmtId="0" fontId="27" fillId="0" borderId="4" xfId="0" applyFont="1" applyBorder="1" applyAlignment="1">
      <alignment horizontal="right" vertical="top" wrapText="1"/>
    </xf>
    <xf numFmtId="0" fontId="27" fillId="0" borderId="4" xfId="0" applyFont="1" applyBorder="1" applyAlignment="1">
      <alignment vertical="top" wrapText="1"/>
    </xf>
    <xf numFmtId="0" fontId="27" fillId="5" borderId="4" xfId="0" applyFont="1" applyFill="1" applyBorder="1" applyAlignment="1">
      <alignment horizontal="center" vertical="top" wrapText="1"/>
    </xf>
    <xf numFmtId="0" fontId="28" fillId="0" borderId="4" xfId="0" applyFont="1" applyBorder="1" applyAlignment="1">
      <alignment horizontal="right" vertical="top" wrapText="1"/>
    </xf>
    <xf numFmtId="0" fontId="27" fillId="0" borderId="3" xfId="0" applyFont="1" applyBorder="1" applyAlignment="1">
      <alignment vertical="top" wrapText="1"/>
    </xf>
    <xf numFmtId="0" fontId="27" fillId="6" borderId="4" xfId="0" applyFont="1" applyFill="1" applyBorder="1" applyAlignment="1">
      <alignment horizontal="center" vertical="top" wrapText="1"/>
    </xf>
    <xf numFmtId="0" fontId="14" fillId="0" borderId="0" xfId="0" applyFont="1"/>
    <xf numFmtId="0" fontId="29" fillId="0" borderId="0" xfId="0" applyFont="1"/>
    <xf numFmtId="0" fontId="5" fillId="0" borderId="0" xfId="0" applyFont="1"/>
    <xf numFmtId="20" fontId="6" fillId="0" borderId="0" xfId="0" applyNumberFormat="1" applyFont="1" applyAlignment="1">
      <alignment horizontal="center"/>
    </xf>
    <xf numFmtId="20" fontId="7" fillId="0" borderId="0" xfId="0" applyNumberFormat="1" applyFont="1" applyAlignment="1">
      <alignment vertical="center" wrapText="1"/>
    </xf>
    <xf numFmtId="20" fontId="7" fillId="0" borderId="0" xfId="0" applyNumberFormat="1" applyFont="1" applyAlignment="1">
      <alignment horizontal="center" vertical="center" wrapText="1"/>
    </xf>
    <xf numFmtId="0" fontId="6" fillId="0" borderId="0" xfId="0" applyFont="1" applyFill="1" applyAlignment="1">
      <alignment horizontal="center"/>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0" fillId="0" borderId="0" xfId="0" applyAlignment="1"/>
    <xf numFmtId="0" fontId="0" fillId="3" borderId="0" xfId="0" applyNumberFormat="1" applyFill="1" applyAlignment="1">
      <alignment horizontal="center"/>
    </xf>
    <xf numFmtId="0" fontId="0" fillId="0" borderId="0" xfId="0" applyNumberFormat="1" applyFill="1" applyAlignment="1">
      <alignment horizontal="center"/>
    </xf>
    <xf numFmtId="0" fontId="8" fillId="4" borderId="0" xfId="0" applyNumberFormat="1" applyFont="1" applyFill="1" applyAlignment="1">
      <alignment horizontal="center"/>
    </xf>
    <xf numFmtId="0" fontId="0" fillId="0" borderId="0" xfId="0" applyFill="1" applyAlignment="1"/>
    <xf numFmtId="0" fontId="0" fillId="0" borderId="0" xfId="0" applyFill="1"/>
    <xf numFmtId="18" fontId="0" fillId="0" borderId="0" xfId="0" applyNumberFormat="1" applyAlignment="1">
      <alignment horizontal="center"/>
    </xf>
    <xf numFmtId="0" fontId="8" fillId="0" borderId="0" xfId="0" applyFont="1" applyAlignment="1">
      <alignment horizontal="center"/>
    </xf>
    <xf numFmtId="0" fontId="6" fillId="0" borderId="0" xfId="0" applyFont="1" applyAlignment="1"/>
    <xf numFmtId="14" fontId="8" fillId="0" borderId="0" xfId="0" applyNumberFormat="1" applyFont="1" applyAlignment="1">
      <alignment horizontal="right"/>
    </xf>
    <xf numFmtId="0" fontId="6" fillId="0" borderId="0" xfId="0" applyFont="1" applyFill="1"/>
    <xf numFmtId="20" fontId="6" fillId="0" borderId="0" xfId="0" applyNumberFormat="1" applyFont="1" applyFill="1" applyAlignment="1"/>
    <xf numFmtId="0" fontId="0" fillId="6" borderId="0" xfId="0" applyNumberFormat="1" applyFill="1" applyAlignment="1">
      <alignment horizontal="center"/>
    </xf>
    <xf numFmtId="0" fontId="8" fillId="2" borderId="0" xfId="0" applyNumberFormat="1" applyFont="1" applyFill="1" applyAlignment="1">
      <alignment horizontal="center"/>
    </xf>
    <xf numFmtId="0" fontId="0" fillId="0" borderId="0" xfId="0" applyFill="1" applyBorder="1"/>
    <xf numFmtId="0" fontId="8" fillId="0" borderId="0" xfId="0" applyNumberFormat="1" applyFont="1" applyFill="1" applyAlignment="1">
      <alignment horizontal="center"/>
    </xf>
    <xf numFmtId="0" fontId="0" fillId="0" borderId="0" xfId="0" applyFont="1" applyAlignment="1"/>
    <xf numFmtId="0" fontId="0" fillId="0" borderId="0" xfId="0" applyFont="1" applyAlignment="1">
      <alignment horizontal="left"/>
    </xf>
    <xf numFmtId="0" fontId="0" fillId="0" borderId="0" xfId="0" applyFont="1"/>
    <xf numFmtId="0" fontId="0" fillId="0" borderId="0" xfId="0" applyFont="1" applyFill="1"/>
    <xf numFmtId="20" fontId="8" fillId="0" borderId="0" xfId="0" applyNumberFormat="1" applyFont="1" applyFill="1" applyAlignment="1"/>
    <xf numFmtId="0" fontId="0" fillId="8" borderId="0" xfId="0" applyFont="1" applyFill="1" applyAlignment="1">
      <alignment horizontal="left"/>
    </xf>
    <xf numFmtId="0" fontId="0" fillId="0" borderId="0" xfId="0" applyFont="1" applyFill="1" applyAlignment="1"/>
    <xf numFmtId="0" fontId="0" fillId="0" borderId="0" xfId="0" applyFont="1" applyFill="1" applyAlignment="1">
      <alignment horizontal="left"/>
    </xf>
    <xf numFmtId="0" fontId="0" fillId="0" borderId="0" xfId="0"/>
    <xf numFmtId="0" fontId="30" fillId="0" borderId="0" xfId="0" applyFont="1" applyFill="1" applyAlignment="1">
      <alignment horizontal="left"/>
    </xf>
    <xf numFmtId="0" fontId="0" fillId="0" borderId="0" xfId="0" applyAlignment="1">
      <alignment horizontal="right"/>
    </xf>
    <xf numFmtId="14" fontId="0" fillId="0" borderId="0" xfId="0" applyNumberFormat="1" applyFont="1" applyAlignment="1">
      <alignment horizontal="center"/>
    </xf>
    <xf numFmtId="0" fontId="30" fillId="0" borderId="0" xfId="0" applyFont="1" applyAlignment="1">
      <alignment horizontal="left"/>
    </xf>
    <xf numFmtId="0" fontId="31" fillId="0" borderId="0" xfId="0" applyFont="1" applyAlignment="1">
      <alignment horizontal="left"/>
    </xf>
    <xf numFmtId="20" fontId="32" fillId="0" borderId="0" xfId="0" applyNumberFormat="1" applyFont="1" applyFill="1" applyAlignment="1">
      <alignment horizontal="left"/>
    </xf>
    <xf numFmtId="0" fontId="0" fillId="0" borderId="0" xfId="0"/>
    <xf numFmtId="14" fontId="0" fillId="0" borderId="0" xfId="0" applyNumberFormat="1" applyFont="1" applyAlignment="1">
      <alignment horizontal="right"/>
    </xf>
    <xf numFmtId="0" fontId="0" fillId="0" borderId="0" xfId="0"/>
    <xf numFmtId="14" fontId="0" fillId="0" borderId="0" xfId="0" applyNumberFormat="1" applyAlignment="1">
      <alignment horizontal="right"/>
    </xf>
    <xf numFmtId="14" fontId="32" fillId="0" borderId="0" xfId="0" applyNumberFormat="1" applyFont="1" applyAlignment="1">
      <alignment horizontal="center" vertical="center" wrapText="1"/>
    </xf>
    <xf numFmtId="22" fontId="31" fillId="0" borderId="0" xfId="0" applyNumberFormat="1" applyFont="1" applyAlignment="1">
      <alignment horizontal="center" vertical="center" wrapText="1"/>
    </xf>
    <xf numFmtId="20" fontId="32" fillId="0" borderId="0" xfId="0" applyNumberFormat="1" applyFont="1" applyAlignment="1">
      <alignment horizontal="left" wrapText="1"/>
    </xf>
    <xf numFmtId="20" fontId="32" fillId="0" borderId="0" xfId="0" applyNumberFormat="1" applyFont="1" applyAlignment="1">
      <alignment horizontal="left" vertical="center" wrapText="1"/>
    </xf>
    <xf numFmtId="0" fontId="0" fillId="0" borderId="0" xfId="0" applyFill="1" applyAlignment="1">
      <alignment horizontal="right"/>
    </xf>
    <xf numFmtId="0" fontId="0" fillId="9" borderId="0" xfId="0" applyFont="1" applyFill="1" applyAlignment="1"/>
    <xf numFmtId="0" fontId="0" fillId="0" borderId="0" xfId="0"/>
    <xf numFmtId="0" fontId="0" fillId="0" borderId="0" xfId="0" applyFont="1" applyFill="1" applyAlignment="1">
      <alignment horizontal="right"/>
    </xf>
    <xf numFmtId="14" fontId="32" fillId="0" borderId="0" xfId="0" applyNumberFormat="1" applyFont="1" applyAlignment="1">
      <alignment horizontal="center" vertical="top" wrapText="1"/>
    </xf>
    <xf numFmtId="22" fontId="31" fillId="0" borderId="0" xfId="0" applyNumberFormat="1" applyFont="1" applyAlignment="1">
      <alignment horizontal="center" vertical="top" wrapText="1"/>
    </xf>
    <xf numFmtId="20" fontId="32" fillId="0" borderId="0" xfId="0" applyNumberFormat="1" applyFont="1" applyAlignment="1">
      <alignment horizontal="left" vertical="top" wrapText="1"/>
    </xf>
    <xf numFmtId="20" fontId="12" fillId="0" borderId="0" xfId="0" applyNumberFormat="1" applyFont="1" applyAlignment="1">
      <alignment vertical="top" wrapText="1"/>
    </xf>
    <xf numFmtId="20" fontId="12" fillId="0" borderId="0" xfId="0" applyNumberFormat="1" applyFont="1" applyAlignment="1">
      <alignment horizontal="left" vertical="top" wrapText="1"/>
    </xf>
    <xf numFmtId="0" fontId="33" fillId="0" borderId="0" xfId="0" applyFont="1" applyAlignment="1">
      <alignment horizontal="left" vertical="top" wrapText="1"/>
    </xf>
    <xf numFmtId="20" fontId="12" fillId="0" borderId="0" xfId="0" applyNumberFormat="1" applyFont="1" applyAlignment="1">
      <alignment horizontal="center" vertical="top" wrapText="1"/>
    </xf>
    <xf numFmtId="0" fontId="12" fillId="0" borderId="0" xfId="0" applyFont="1" applyFill="1" applyAlignment="1">
      <alignment horizontal="center" vertical="top" wrapText="1"/>
    </xf>
    <xf numFmtId="0" fontId="0" fillId="0" borderId="0" xfId="0" applyAlignment="1">
      <alignment vertical="top" wrapText="1"/>
    </xf>
    <xf numFmtId="14" fontId="32" fillId="0" borderId="0" xfId="0" applyNumberFormat="1" applyFont="1" applyAlignment="1">
      <alignment vertical="top" wrapText="1"/>
    </xf>
    <xf numFmtId="0" fontId="32"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horizontal="right" vertical="top" wrapText="1"/>
    </xf>
    <xf numFmtId="0" fontId="32" fillId="0" borderId="0" xfId="0" applyFont="1" applyAlignment="1">
      <alignment horizontal="center" vertical="top" wrapText="1"/>
    </xf>
    <xf numFmtId="0" fontId="32" fillId="0" borderId="0" xfId="0" applyFont="1" applyFill="1" applyAlignment="1">
      <alignment horizontal="center" vertical="top" wrapText="1"/>
    </xf>
    <xf numFmtId="0" fontId="32" fillId="10" borderId="0" xfId="0" applyFont="1" applyFill="1" applyAlignment="1">
      <alignment vertical="top" wrapText="1"/>
    </xf>
    <xf numFmtId="14" fontId="32" fillId="0" borderId="0" xfId="0" applyNumberFormat="1" applyFont="1" applyAlignment="1">
      <alignment horizontal="right" vertical="top" wrapText="1"/>
    </xf>
    <xf numFmtId="0" fontId="32" fillId="0" borderId="0" xfId="0" applyFont="1" applyFill="1" applyAlignment="1">
      <alignment horizontal="left" vertical="top" wrapText="1"/>
    </xf>
    <xf numFmtId="0" fontId="32" fillId="0" borderId="0" xfId="0" applyFont="1" applyFill="1" applyAlignment="1">
      <alignment vertical="top" wrapText="1"/>
    </xf>
    <xf numFmtId="0" fontId="32" fillId="0" borderId="0" xfId="0" applyFont="1" applyFill="1" applyAlignment="1">
      <alignment horizontal="right" vertical="top" wrapText="1"/>
    </xf>
    <xf numFmtId="18" fontId="32" fillId="0" borderId="0" xfId="0" applyNumberFormat="1" applyFont="1" applyAlignment="1">
      <alignment horizontal="center" vertical="top" wrapText="1"/>
    </xf>
    <xf numFmtId="0" fontId="34" fillId="0" borderId="0" xfId="0" applyFont="1" applyFill="1" applyAlignment="1">
      <alignment horizontal="left" vertical="top" wrapText="1"/>
    </xf>
    <xf numFmtId="0" fontId="34" fillId="0" borderId="0" xfId="0" applyFont="1" applyAlignment="1">
      <alignment horizontal="left" vertical="top" wrapText="1"/>
    </xf>
    <xf numFmtId="0" fontId="8" fillId="0" borderId="0" xfId="0" applyFont="1" applyAlignment="1">
      <alignment horizontal="center" vertical="top" wrapText="1"/>
    </xf>
    <xf numFmtId="0" fontId="31" fillId="0" borderId="0" xfId="0" applyFont="1" applyAlignment="1">
      <alignment horizontal="left" vertical="top" wrapText="1"/>
    </xf>
    <xf numFmtId="0" fontId="6" fillId="0" borderId="0" xfId="0" applyFont="1" applyAlignment="1">
      <alignment vertical="top" wrapText="1"/>
    </xf>
    <xf numFmtId="14" fontId="8" fillId="0" borderId="0" xfId="0" applyNumberFormat="1" applyFont="1" applyAlignment="1">
      <alignment horizontal="right" vertical="top" wrapText="1"/>
    </xf>
    <xf numFmtId="20" fontId="32" fillId="0" borderId="0" xfId="0" applyNumberFormat="1" applyFont="1" applyFill="1" applyAlignment="1">
      <alignment horizontal="left" vertical="top" wrapText="1"/>
    </xf>
    <xf numFmtId="20" fontId="6" fillId="0" borderId="0" xfId="0" applyNumberFormat="1" applyFont="1" applyFill="1" applyAlignment="1">
      <alignment vertical="top" wrapText="1"/>
    </xf>
    <xf numFmtId="1" fontId="32" fillId="0" borderId="0" xfId="0" applyNumberFormat="1" applyFont="1" applyFill="1" applyAlignment="1">
      <alignment horizontal="right" vertical="top" wrapText="1"/>
    </xf>
    <xf numFmtId="3" fontId="32" fillId="2" borderId="0" xfId="0" applyNumberFormat="1" applyFont="1" applyFill="1" applyAlignment="1">
      <alignment horizontal="center" vertical="top" wrapText="1"/>
    </xf>
    <xf numFmtId="3" fontId="0" fillId="0" borderId="0" xfId="0" applyNumberFormat="1" applyAlignment="1">
      <alignment horizontal="center" vertical="top" wrapText="1"/>
    </xf>
    <xf numFmtId="3" fontId="32" fillId="3" borderId="0" xfId="0" applyNumberFormat="1" applyFont="1" applyFill="1" applyAlignment="1">
      <alignment horizontal="center" vertical="top" wrapText="1"/>
    </xf>
    <xf numFmtId="3" fontId="32" fillId="0" borderId="0" xfId="0" applyNumberFormat="1" applyFont="1" applyFill="1" applyAlignment="1">
      <alignment horizontal="center" vertical="top" wrapText="1"/>
    </xf>
    <xf numFmtId="3" fontId="0" fillId="11" borderId="0" xfId="0" applyNumberFormat="1" applyFill="1" applyAlignment="1">
      <alignment horizontal="center" vertical="top" wrapText="1"/>
    </xf>
    <xf numFmtId="3" fontId="8" fillId="0" borderId="0" xfId="0" applyNumberFormat="1" applyFont="1" applyFill="1" applyAlignment="1">
      <alignment horizontal="center" vertical="top" wrapText="1"/>
    </xf>
    <xf numFmtId="3" fontId="32" fillId="6" borderId="0" xfId="0" applyNumberFormat="1" applyFont="1" applyFill="1" applyAlignment="1">
      <alignment horizontal="center" vertical="top" wrapText="1"/>
    </xf>
    <xf numFmtId="3" fontId="32" fillId="0" borderId="0" xfId="0" applyNumberFormat="1" applyFont="1" applyAlignment="1">
      <alignment vertical="top" wrapText="1"/>
    </xf>
    <xf numFmtId="3" fontId="6" fillId="0" borderId="0" xfId="0" applyNumberFormat="1" applyFont="1" applyFill="1" applyAlignment="1">
      <alignment horizontal="center" vertical="top" wrapText="1"/>
    </xf>
    <xf numFmtId="3" fontId="0" fillId="0" borderId="0" xfId="0" applyNumberFormat="1" applyFill="1" applyBorder="1" applyAlignment="1">
      <alignment horizontal="center" vertical="top" wrapText="1"/>
    </xf>
    <xf numFmtId="3" fontId="32" fillId="0" borderId="0" xfId="0" applyNumberFormat="1" applyFont="1" applyAlignment="1">
      <alignment horizontal="center" vertical="top" wrapText="1"/>
    </xf>
    <xf numFmtId="3" fontId="0" fillId="0" borderId="0" xfId="0" applyNumberFormat="1" applyAlignment="1">
      <alignment vertical="top" wrapText="1"/>
    </xf>
    <xf numFmtId="17" fontId="0" fillId="0" borderId="0" xfId="0" applyNumberFormat="1" applyAlignment="1">
      <alignment wrapText="1"/>
    </xf>
    <xf numFmtId="3" fontId="0" fillId="0" borderId="0" xfId="0" applyNumberFormat="1" applyAlignment="1">
      <alignment wrapText="1"/>
    </xf>
    <xf numFmtId="3" fontId="14" fillId="0" borderId="0" xfId="0" applyNumberFormat="1" applyFont="1" applyAlignment="1">
      <alignment wrapText="1"/>
    </xf>
    <xf numFmtId="0" fontId="0" fillId="0" borderId="0" xfId="0" applyAlignment="1">
      <alignment wrapText="1"/>
    </xf>
    <xf numFmtId="1" fontId="32" fillId="10" borderId="0" xfId="0" applyNumberFormat="1" applyFont="1" applyFill="1" applyAlignment="1">
      <alignment horizontal="right" vertical="top" wrapText="1"/>
    </xf>
    <xf numFmtId="3" fontId="0" fillId="12" borderId="0" xfId="0" applyNumberFormat="1" applyFill="1" applyAlignment="1">
      <alignment horizontal="center" vertical="top" wrapText="1"/>
    </xf>
    <xf numFmtId="22" fontId="31" fillId="0" borderId="0" xfId="0" applyNumberFormat="1" applyFont="1" applyFill="1" applyAlignment="1">
      <alignment horizontal="center" vertical="top" wrapText="1"/>
    </xf>
    <xf numFmtId="18" fontId="32" fillId="0" borderId="0" xfId="0" applyNumberFormat="1" applyFont="1" applyFill="1" applyAlignment="1">
      <alignment horizontal="center" vertical="top" wrapText="1"/>
    </xf>
    <xf numFmtId="0" fontId="8" fillId="0" borderId="0" xfId="0" applyFont="1" applyFill="1" applyAlignment="1">
      <alignment horizontal="center" vertical="top" wrapText="1"/>
    </xf>
    <xf numFmtId="14" fontId="32" fillId="11" borderId="0" xfId="0" applyNumberFormat="1" applyFont="1" applyFill="1" applyAlignment="1">
      <alignment vertical="top" wrapText="1"/>
    </xf>
    <xf numFmtId="14" fontId="32" fillId="11" borderId="0" xfId="0" applyNumberFormat="1" applyFont="1" applyFill="1" applyAlignment="1">
      <alignment horizontal="right" vertical="top" wrapText="1"/>
    </xf>
    <xf numFmtId="0" fontId="0" fillId="0" borderId="0" xfId="0" applyAlignment="1">
      <alignment horizontal="center" vertical="top" wrapText="1"/>
    </xf>
    <xf numFmtId="1" fontId="0" fillId="0" borderId="0" xfId="0" applyNumberFormat="1" applyAlignment="1">
      <alignment wrapText="1"/>
    </xf>
    <xf numFmtId="0" fontId="32" fillId="13" borderId="0" xfId="0" applyFont="1" applyFill="1" applyAlignment="1">
      <alignment vertical="top" wrapText="1"/>
    </xf>
    <xf numFmtId="0" fontId="0" fillId="0" borderId="0" xfId="0" applyFont="1" applyFill="1" applyBorder="1" applyAlignment="1"/>
    <xf numFmtId="0" fontId="0" fillId="0" borderId="0" xfId="0" applyFont="1" applyFill="1" applyBorder="1" applyAlignment="1">
      <alignment horizontal="left"/>
    </xf>
    <xf numFmtId="0" fontId="0" fillId="0" borderId="0" xfId="0" applyFont="1" applyBorder="1" applyAlignment="1">
      <alignment horizontal="center"/>
    </xf>
    <xf numFmtId="164" fontId="36" fillId="2" borderId="0" xfId="1" applyNumberFormat="1" applyFont="1" applyFill="1" applyBorder="1" applyAlignment="1">
      <alignment horizontal="center"/>
    </xf>
    <xf numFmtId="0" fontId="0" fillId="0" borderId="0" xfId="0" applyFont="1" applyFill="1" applyBorder="1" applyAlignment="1">
      <alignment horizontal="center"/>
    </xf>
    <xf numFmtId="20" fontId="32" fillId="0" borderId="0" xfId="0" applyNumberFormat="1" applyFont="1" applyFill="1" applyBorder="1" applyAlignment="1">
      <alignment horizontal="left"/>
    </xf>
    <xf numFmtId="0" fontId="0" fillId="0" borderId="0" xfId="0" applyAlignment="1">
      <alignment horizontal="left" vertical="top" wrapText="1"/>
    </xf>
    <xf numFmtId="0" fontId="14" fillId="0" borderId="0" xfId="0"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Weekly Avg Attendance by Year</a:t>
            </a:r>
          </a:p>
        </c:rich>
      </c:tx>
      <c:layout>
        <c:manualLayout>
          <c:xMode val="edge"/>
          <c:yMode val="edge"/>
          <c:x val="0.23849852362204726"/>
          <c:y val="1.9607843137254902E-2"/>
        </c:manualLayout>
      </c:layout>
      <c:overlay val="0"/>
    </c:title>
    <c:autoTitleDeleted val="0"/>
    <c:plotArea>
      <c:layout/>
      <c:lineChart>
        <c:grouping val="standard"/>
        <c:varyColors val="0"/>
        <c:ser>
          <c:idx val="0"/>
          <c:order val="0"/>
          <c:tx>
            <c:v>Weekly Avg Attendance</c:v>
          </c:tx>
          <c:cat>
            <c:numLit>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Lit>
          </c:cat>
          <c:val>
            <c:numRef>
              <c:f>('Monthly Data'!$AA$15,'Monthly Data'!$Y$15,'Monthly Data'!$W$15,'Monthly Data'!$U$15,'Monthly Data'!$S$15,'Monthly Data'!$Q$15,'Monthly Data'!$O$15,'Monthly Data'!$M$15,'Monthly Data'!$K$15,'Monthly Data'!$I$15,'Monthly Data'!$G$15,'Monthly Data'!$E$15,'Monthly Data'!$C$15)</c:f>
              <c:numCache>
                <c:formatCode>#,##0</c:formatCode>
                <c:ptCount val="13"/>
                <c:pt idx="0">
                  <c:v>296.20694444444445</c:v>
                </c:pt>
                <c:pt idx="1">
                  <c:v>308.41388888888883</c:v>
                </c:pt>
                <c:pt idx="2">
                  <c:v>300.80416666666667</c:v>
                </c:pt>
                <c:pt idx="3">
                  <c:v>274.50416666666666</c:v>
                </c:pt>
                <c:pt idx="4">
                  <c:v>266.57222222222219</c:v>
                </c:pt>
                <c:pt idx="5">
                  <c:v>239.03750000000002</c:v>
                </c:pt>
                <c:pt idx="6">
                  <c:v>215.66666666666666</c:v>
                </c:pt>
                <c:pt idx="7">
                  <c:v>200.25833333333333</c:v>
                </c:pt>
                <c:pt idx="8">
                  <c:v>217.49166666666667</c:v>
                </c:pt>
                <c:pt idx="9">
                  <c:v>203.77916666666667</c:v>
                </c:pt>
                <c:pt idx="10" formatCode="0">
                  <c:v>181.91388888888889</c:v>
                </c:pt>
                <c:pt idx="11" formatCode="0">
                  <c:v>164.45972222222221</c:v>
                </c:pt>
                <c:pt idx="12" formatCode="0">
                  <c:v>167.49444444444444</c:v>
                </c:pt>
              </c:numCache>
            </c:numRef>
          </c:val>
          <c:smooth val="0"/>
          <c:extLst>
            <c:ext xmlns:c16="http://schemas.microsoft.com/office/drawing/2014/chart" uri="{C3380CC4-5D6E-409C-BE32-E72D297353CC}">
              <c16:uniqueId val="{00000000-441A-4628-A0F5-7D86F46A3B7D}"/>
            </c:ext>
          </c:extLst>
        </c:ser>
        <c:dLbls>
          <c:showLegendKey val="0"/>
          <c:showVal val="0"/>
          <c:showCatName val="0"/>
          <c:showSerName val="0"/>
          <c:showPercent val="0"/>
          <c:showBubbleSize val="0"/>
        </c:dLbls>
        <c:marker val="1"/>
        <c:smooth val="0"/>
        <c:axId val="126748504"/>
        <c:axId val="126743800"/>
      </c:lineChart>
      <c:catAx>
        <c:axId val="126748504"/>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743800"/>
        <c:crosses val="autoZero"/>
        <c:auto val="1"/>
        <c:lblAlgn val="ctr"/>
        <c:lblOffset val="100"/>
        <c:noMultiLvlLbl val="0"/>
      </c:catAx>
      <c:valAx>
        <c:axId val="126743800"/>
        <c:scaling>
          <c:orientation val="minMax"/>
          <c:max val="350"/>
          <c:min val="0"/>
        </c:scaling>
        <c:delete val="0"/>
        <c:axPos val="l"/>
        <c:majorGridlines/>
        <c:numFmt formatCode="#,##0" sourceLinked="1"/>
        <c:majorTickMark val="in"/>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6748504"/>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2007 to 2016 Yearly WPC Worship Attendance</a:t>
            </a:r>
          </a:p>
        </c:rich>
      </c:tx>
      <c:layout>
        <c:manualLayout>
          <c:xMode val="edge"/>
          <c:yMode val="edge"/>
          <c:x val="0.16477272634212456"/>
          <c:y val="2.2284195203651002E-2"/>
        </c:manualLayout>
      </c:layout>
      <c:overlay val="0"/>
    </c:title>
    <c:autoTitleDeleted val="0"/>
    <c:plotArea>
      <c:layout>
        <c:manualLayout>
          <c:layoutTarget val="inner"/>
          <c:xMode val="edge"/>
          <c:yMode val="edge"/>
          <c:x val="7.9304891880714892E-2"/>
          <c:y val="0.1201357860246058"/>
          <c:w val="0.75406062541714269"/>
          <c:h val="0.84816537119155611"/>
        </c:manualLayout>
      </c:layout>
      <c:barChart>
        <c:barDir val="col"/>
        <c:grouping val="clustered"/>
        <c:varyColors val="0"/>
        <c:ser>
          <c:idx val="0"/>
          <c:order val="0"/>
          <c:tx>
            <c:v>2007 Total</c:v>
          </c:tx>
          <c:invertIfNegative val="0"/>
          <c:dLbls>
            <c:dLbl>
              <c:idx val="0"/>
              <c:layout>
                <c:manualLayout>
                  <c:x val="0"/>
                  <c:y val="-1.7130620985010708E-2"/>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E5-40D3-95C3-DB8DB7C61C67}"/>
                </c:ext>
              </c:extLst>
            </c:dLbl>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'Monthly Data'!$T$1</c:f>
              <c:strCache>
                <c:ptCount val="1"/>
                <c:pt idx="0">
                  <c:v>2010 Monthly Attendance</c:v>
                </c:pt>
              </c:strCache>
            </c:strRef>
          </c:cat>
          <c:val>
            <c:numRef>
              <c:f>'Monthly Data'!$Z$15</c:f>
              <c:numCache>
                <c:formatCode>#,##0</c:formatCode>
                <c:ptCount val="1"/>
                <c:pt idx="0">
                  <c:v>15448</c:v>
                </c:pt>
              </c:numCache>
            </c:numRef>
          </c:val>
          <c:extLst>
            <c:ext xmlns:c16="http://schemas.microsoft.com/office/drawing/2014/chart" uri="{C3380CC4-5D6E-409C-BE32-E72D297353CC}">
              <c16:uniqueId val="{00000001-C8E5-40D3-95C3-DB8DB7C61C67}"/>
            </c:ext>
          </c:extLst>
        </c:ser>
        <c:ser>
          <c:idx val="1"/>
          <c:order val="1"/>
          <c:tx>
            <c:v>2008 Total</c:v>
          </c:tx>
          <c:invertIfNegative val="0"/>
          <c:dLbls>
            <c:dLbl>
              <c:idx val="0"/>
              <c:layout>
                <c:manualLayout>
                  <c:x val="0"/>
                  <c:y val="-1.7130620985010708E-2"/>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E5-40D3-95C3-DB8DB7C61C67}"/>
                </c:ext>
              </c:extLst>
            </c:dLbl>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'Monthly Data'!$T$1</c:f>
              <c:strCache>
                <c:ptCount val="1"/>
                <c:pt idx="0">
                  <c:v>2010 Monthly Attendance</c:v>
                </c:pt>
              </c:strCache>
            </c:strRef>
          </c:cat>
          <c:val>
            <c:numRef>
              <c:f>'Monthly Data'!$X$15</c:f>
              <c:numCache>
                <c:formatCode>#,##0</c:formatCode>
                <c:ptCount val="1"/>
                <c:pt idx="0">
                  <c:v>15723</c:v>
                </c:pt>
              </c:numCache>
            </c:numRef>
          </c:val>
          <c:extLst>
            <c:ext xmlns:c16="http://schemas.microsoft.com/office/drawing/2014/chart" uri="{C3380CC4-5D6E-409C-BE32-E72D297353CC}">
              <c16:uniqueId val="{00000003-C8E5-40D3-95C3-DB8DB7C61C67}"/>
            </c:ext>
          </c:extLst>
        </c:ser>
        <c:ser>
          <c:idx val="2"/>
          <c:order val="2"/>
          <c:tx>
            <c:v>2009 Total</c:v>
          </c:tx>
          <c:invertIfNegative val="0"/>
          <c:dLbls>
            <c:dLbl>
              <c:idx val="0"/>
              <c:layout>
                <c:manualLayout>
                  <c:x val="2.0800832033281342E-3"/>
                  <c:y val="-8.5653104925053746E-3"/>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E5-40D3-95C3-DB8DB7C61C67}"/>
                </c:ext>
              </c:extLst>
            </c:dLbl>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'Monthly Data'!$T$1</c:f>
              <c:strCache>
                <c:ptCount val="1"/>
                <c:pt idx="0">
                  <c:v>2010 Monthly Attendance</c:v>
                </c:pt>
              </c:strCache>
            </c:strRef>
          </c:cat>
          <c:val>
            <c:numRef>
              <c:f>'Monthly Data'!$V$15</c:f>
              <c:numCache>
                <c:formatCode>#,##0</c:formatCode>
                <c:ptCount val="1"/>
                <c:pt idx="0">
                  <c:v>15573</c:v>
                </c:pt>
              </c:numCache>
            </c:numRef>
          </c:val>
          <c:extLst>
            <c:ext xmlns:c16="http://schemas.microsoft.com/office/drawing/2014/chart" uri="{C3380CC4-5D6E-409C-BE32-E72D297353CC}">
              <c16:uniqueId val="{00000005-C8E5-40D3-95C3-DB8DB7C61C67}"/>
            </c:ext>
          </c:extLst>
        </c:ser>
        <c:ser>
          <c:idx val="3"/>
          <c:order val="3"/>
          <c:tx>
            <c:v>2010 Total</c:v>
          </c:tx>
          <c:invertIfNegative val="0"/>
          <c:dLbls>
            <c:dLbl>
              <c:idx val="0"/>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E5-40D3-95C3-DB8DB7C61C6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'Monthly Data'!$T$1</c:f>
              <c:strCache>
                <c:ptCount val="1"/>
                <c:pt idx="0">
                  <c:v>2010 Monthly Attendance</c:v>
                </c:pt>
              </c:strCache>
            </c:strRef>
          </c:cat>
          <c:val>
            <c:numRef>
              <c:f>'Monthly Data'!$T$15</c:f>
              <c:numCache>
                <c:formatCode>#,##0</c:formatCode>
                <c:ptCount val="1"/>
                <c:pt idx="0">
                  <c:v>14256</c:v>
                </c:pt>
              </c:numCache>
            </c:numRef>
          </c:val>
          <c:extLst>
            <c:ext xmlns:c16="http://schemas.microsoft.com/office/drawing/2014/chart" uri="{C3380CC4-5D6E-409C-BE32-E72D297353CC}">
              <c16:uniqueId val="{00000007-C8E5-40D3-95C3-DB8DB7C61C67}"/>
            </c:ext>
          </c:extLst>
        </c:ser>
        <c:ser>
          <c:idx val="4"/>
          <c:order val="4"/>
          <c:tx>
            <c:v>2011 Total</c:v>
          </c:tx>
          <c:invertIfNegative val="0"/>
          <c:dLbls>
            <c:dLbl>
              <c:idx val="0"/>
              <c:layout>
                <c:manualLayout>
                  <c:x val="0"/>
                  <c:y val="-8.5653104925053746E-3"/>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E5-40D3-95C3-DB8DB7C61C67}"/>
                </c:ext>
              </c:extLst>
            </c:dLbl>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Data'!$R$15</c:f>
              <c:numCache>
                <c:formatCode>#,##0</c:formatCode>
                <c:ptCount val="1"/>
                <c:pt idx="0">
                  <c:v>13588</c:v>
                </c:pt>
              </c:numCache>
            </c:numRef>
          </c:val>
          <c:extLst>
            <c:ext xmlns:c16="http://schemas.microsoft.com/office/drawing/2014/chart" uri="{C3380CC4-5D6E-409C-BE32-E72D297353CC}">
              <c16:uniqueId val="{00000009-C8E5-40D3-95C3-DB8DB7C61C67}"/>
            </c:ext>
          </c:extLst>
        </c:ser>
        <c:ser>
          <c:idx val="5"/>
          <c:order val="5"/>
          <c:tx>
            <c:v>2012 Total</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Data'!$P$15</c:f>
              <c:numCache>
                <c:formatCode>#,##0</c:formatCode>
                <c:ptCount val="1"/>
                <c:pt idx="0">
                  <c:v>12702</c:v>
                </c:pt>
              </c:numCache>
            </c:numRef>
          </c:val>
          <c:extLst>
            <c:ext xmlns:c16="http://schemas.microsoft.com/office/drawing/2014/chart" uri="{C3380CC4-5D6E-409C-BE32-E72D297353CC}">
              <c16:uniqueId val="{0000000A-C8E5-40D3-95C3-DB8DB7C61C67}"/>
            </c:ext>
          </c:extLst>
        </c:ser>
        <c:ser>
          <c:idx val="6"/>
          <c:order val="6"/>
          <c:tx>
            <c:v>2013 Total</c:v>
          </c:tx>
          <c:invertIfNegative val="0"/>
          <c:dLbls>
            <c:dLbl>
              <c:idx val="0"/>
              <c:layout>
                <c:manualLayout>
                  <c:x val="4.1601664066562667E-3"/>
                  <c:y val="-2.2840827980014428E-2"/>
                </c:manualLayout>
              </c:layout>
              <c:spPr/>
              <c:txPr>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E5-40D3-95C3-DB8DB7C61C67}"/>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Data'!$N$15</c:f>
              <c:numCache>
                <c:formatCode>#,##0</c:formatCode>
                <c:ptCount val="1"/>
                <c:pt idx="0">
                  <c:v>11251</c:v>
                </c:pt>
              </c:numCache>
            </c:numRef>
          </c:val>
          <c:extLst>
            <c:ext xmlns:c16="http://schemas.microsoft.com/office/drawing/2014/chart" uri="{C3380CC4-5D6E-409C-BE32-E72D297353CC}">
              <c16:uniqueId val="{0000000C-C8E5-40D3-95C3-DB8DB7C61C67}"/>
            </c:ext>
          </c:extLst>
        </c:ser>
        <c:ser>
          <c:idx val="7"/>
          <c:order val="7"/>
          <c:tx>
            <c:v>2014 Total</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Data'!$L$15</c:f>
              <c:numCache>
                <c:formatCode>#,##0</c:formatCode>
                <c:ptCount val="1"/>
                <c:pt idx="0">
                  <c:v>10182</c:v>
                </c:pt>
              </c:numCache>
            </c:numRef>
          </c:val>
          <c:extLst>
            <c:ext xmlns:c16="http://schemas.microsoft.com/office/drawing/2014/chart" uri="{C3380CC4-5D6E-409C-BE32-E72D297353CC}">
              <c16:uniqueId val="{0000000D-C8E5-40D3-95C3-DB8DB7C61C67}"/>
            </c:ext>
          </c:extLst>
        </c:ser>
        <c:ser>
          <c:idx val="8"/>
          <c:order val="8"/>
          <c:tx>
            <c:v>2015 Total</c:v>
          </c:tx>
          <c:invertIfNegative val="0"/>
          <c:dLbls>
            <c:dLbl>
              <c:idx val="0"/>
              <c:layout>
                <c:manualLayout>
                  <c:x val="0"/>
                  <c:y val="-2.5695931477516198E-2"/>
                </c:manualLayout>
              </c:layout>
              <c:spPr>
                <a:noFill/>
                <a:ln w="25400">
                  <a:noFill/>
                </a:ln>
              </c:spPr>
              <c:txPr>
                <a:bodyPr wrap="square" lIns="38100" tIns="19050" rIns="38100" bIns="19050" anchor="ctr">
                  <a:spAutoFit/>
                </a:bodyPr>
                <a:lstStyle/>
                <a:p>
                  <a:pPr>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E5-40D3-95C3-DB8DB7C61C67}"/>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Data'!$J$15</c:f>
              <c:numCache>
                <c:formatCode>#,##0</c:formatCode>
                <c:ptCount val="1"/>
                <c:pt idx="0">
                  <c:v>11315</c:v>
                </c:pt>
              </c:numCache>
            </c:numRef>
          </c:val>
          <c:extLst>
            <c:ext xmlns:c16="http://schemas.microsoft.com/office/drawing/2014/chart" uri="{C3380CC4-5D6E-409C-BE32-E72D297353CC}">
              <c16:uniqueId val="{0000000F-C8E5-40D3-95C3-DB8DB7C61C67}"/>
            </c:ext>
          </c:extLst>
        </c:ser>
        <c:ser>
          <c:idx val="9"/>
          <c:order val="9"/>
          <c:tx>
            <c:v>2016 Total</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Data'!$H$15</c:f>
              <c:numCache>
                <c:formatCode>#,##0</c:formatCode>
                <c:ptCount val="1"/>
                <c:pt idx="0">
                  <c:v>10600</c:v>
                </c:pt>
              </c:numCache>
            </c:numRef>
          </c:val>
          <c:extLst>
            <c:ext xmlns:c16="http://schemas.microsoft.com/office/drawing/2014/chart" uri="{C3380CC4-5D6E-409C-BE32-E72D297353CC}">
              <c16:uniqueId val="{00000010-C8E5-40D3-95C3-DB8DB7C61C67}"/>
            </c:ext>
          </c:extLst>
        </c:ser>
        <c:ser>
          <c:idx val="10"/>
          <c:order val="10"/>
          <c:tx>
            <c:v>2017 Total</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'Monthly Data'!$F$15</c:f>
              <c:numCache>
                <c:formatCode>0</c:formatCode>
                <c:ptCount val="1"/>
                <c:pt idx="0">
                  <c:v>9509</c:v>
                </c:pt>
              </c:numCache>
            </c:numRef>
          </c:val>
          <c:extLst>
            <c:ext xmlns:c16="http://schemas.microsoft.com/office/drawing/2014/chart" uri="{C3380CC4-5D6E-409C-BE32-E72D297353CC}">
              <c16:uniqueId val="{00000011-C8E5-40D3-95C3-DB8DB7C61C67}"/>
            </c:ext>
          </c:extLst>
        </c:ser>
        <c:dLbls>
          <c:showLegendKey val="0"/>
          <c:showVal val="0"/>
          <c:showCatName val="0"/>
          <c:showSerName val="0"/>
          <c:showPercent val="0"/>
          <c:showBubbleSize val="0"/>
        </c:dLbls>
        <c:gapWidth val="150"/>
        <c:axId val="128869776"/>
        <c:axId val="128874480"/>
      </c:barChart>
      <c:catAx>
        <c:axId val="128869776"/>
        <c:scaling>
          <c:orientation val="minMax"/>
        </c:scaling>
        <c:delete val="1"/>
        <c:axPos val="b"/>
        <c:numFmt formatCode="General" sourceLinked="0"/>
        <c:majorTickMark val="out"/>
        <c:minorTickMark val="none"/>
        <c:tickLblPos val="none"/>
        <c:crossAx val="128874480"/>
        <c:crosses val="autoZero"/>
        <c:auto val="1"/>
        <c:lblAlgn val="ctr"/>
        <c:lblOffset val="100"/>
        <c:noMultiLvlLbl val="0"/>
      </c:catAx>
      <c:valAx>
        <c:axId val="128874480"/>
        <c:scaling>
          <c:orientation val="minMax"/>
          <c:max val="18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8869776"/>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WPC Weekly Avg. Attendance by Month (2007-2017)</a:t>
            </a:r>
          </a:p>
        </c:rich>
      </c:tx>
      <c:overlay val="0"/>
    </c:title>
    <c:autoTitleDeleted val="0"/>
    <c:plotArea>
      <c:layout/>
      <c:lineChart>
        <c:grouping val="standard"/>
        <c:varyColors val="0"/>
        <c:ser>
          <c:idx val="0"/>
          <c:order val="0"/>
          <c:tx>
            <c:v>2007 WeeklyAvg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Data'!$AA$2:$AA$13</c:f>
              <c:numCache>
                <c:formatCode>#,##0</c:formatCode>
                <c:ptCount val="12"/>
                <c:pt idx="0">
                  <c:v>323</c:v>
                </c:pt>
                <c:pt idx="1">
                  <c:v>322.08333333333337</c:v>
                </c:pt>
                <c:pt idx="2">
                  <c:v>287.5</c:v>
                </c:pt>
                <c:pt idx="3">
                  <c:v>357.8</c:v>
                </c:pt>
                <c:pt idx="4">
                  <c:v>296.75</c:v>
                </c:pt>
                <c:pt idx="5">
                  <c:v>278.25</c:v>
                </c:pt>
                <c:pt idx="6">
                  <c:v>264.60000000000002</c:v>
                </c:pt>
                <c:pt idx="7">
                  <c:v>272</c:v>
                </c:pt>
                <c:pt idx="8">
                  <c:v>280.60000000000002</c:v>
                </c:pt>
                <c:pt idx="9">
                  <c:v>262.5</c:v>
                </c:pt>
                <c:pt idx="10">
                  <c:v>282</c:v>
                </c:pt>
                <c:pt idx="11">
                  <c:v>327.39999999999998</c:v>
                </c:pt>
              </c:numCache>
            </c:numRef>
          </c:val>
          <c:smooth val="0"/>
          <c:extLst>
            <c:ext xmlns:c16="http://schemas.microsoft.com/office/drawing/2014/chart" uri="{C3380CC4-5D6E-409C-BE32-E72D297353CC}">
              <c16:uniqueId val="{00000000-077D-46BC-B6DA-065DF9B61624}"/>
            </c:ext>
          </c:extLst>
        </c:ser>
        <c:ser>
          <c:idx val="1"/>
          <c:order val="1"/>
          <c:tx>
            <c:v>2008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Data'!$Y$2:$Y$13</c:f>
              <c:numCache>
                <c:formatCode>#,##0</c:formatCode>
                <c:ptCount val="12"/>
                <c:pt idx="0">
                  <c:v>339.75</c:v>
                </c:pt>
                <c:pt idx="1">
                  <c:v>307</c:v>
                </c:pt>
                <c:pt idx="2">
                  <c:v>361</c:v>
                </c:pt>
                <c:pt idx="3">
                  <c:v>323</c:v>
                </c:pt>
                <c:pt idx="4">
                  <c:v>308.25</c:v>
                </c:pt>
                <c:pt idx="5">
                  <c:v>288</c:v>
                </c:pt>
                <c:pt idx="6">
                  <c:v>287</c:v>
                </c:pt>
                <c:pt idx="7">
                  <c:v>257.2</c:v>
                </c:pt>
                <c:pt idx="8">
                  <c:v>285.66666666666669</c:v>
                </c:pt>
                <c:pt idx="9">
                  <c:v>321</c:v>
                </c:pt>
                <c:pt idx="10">
                  <c:v>298.60000000000002</c:v>
                </c:pt>
                <c:pt idx="11">
                  <c:v>324.5</c:v>
                </c:pt>
              </c:numCache>
            </c:numRef>
          </c:val>
          <c:smooth val="0"/>
          <c:extLst>
            <c:ext xmlns:c16="http://schemas.microsoft.com/office/drawing/2014/chart" uri="{C3380CC4-5D6E-409C-BE32-E72D297353CC}">
              <c16:uniqueId val="{00000001-077D-46BC-B6DA-065DF9B61624}"/>
            </c:ext>
          </c:extLst>
        </c:ser>
        <c:ser>
          <c:idx val="2"/>
          <c:order val="2"/>
          <c:tx>
            <c:v>2009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Data'!$W$2:$W$13</c:f>
              <c:numCache>
                <c:formatCode>#,##0</c:formatCode>
                <c:ptCount val="12"/>
                <c:pt idx="0">
                  <c:v>298.25</c:v>
                </c:pt>
                <c:pt idx="1">
                  <c:v>347.75</c:v>
                </c:pt>
                <c:pt idx="2">
                  <c:v>283.39999999999998</c:v>
                </c:pt>
                <c:pt idx="3">
                  <c:v>359</c:v>
                </c:pt>
                <c:pt idx="4">
                  <c:v>294.60000000000002</c:v>
                </c:pt>
                <c:pt idx="5">
                  <c:v>290.25</c:v>
                </c:pt>
                <c:pt idx="6">
                  <c:v>292.25</c:v>
                </c:pt>
                <c:pt idx="7">
                  <c:v>282.39999999999998</c:v>
                </c:pt>
                <c:pt idx="8">
                  <c:v>279.75</c:v>
                </c:pt>
                <c:pt idx="9">
                  <c:v>308.25</c:v>
                </c:pt>
                <c:pt idx="10">
                  <c:v>274</c:v>
                </c:pt>
                <c:pt idx="11">
                  <c:v>299.75</c:v>
                </c:pt>
              </c:numCache>
            </c:numRef>
          </c:val>
          <c:smooth val="0"/>
          <c:extLst>
            <c:ext xmlns:c16="http://schemas.microsoft.com/office/drawing/2014/chart" uri="{C3380CC4-5D6E-409C-BE32-E72D297353CC}">
              <c16:uniqueId val="{00000002-077D-46BC-B6DA-065DF9B61624}"/>
            </c:ext>
          </c:extLst>
        </c:ser>
        <c:ser>
          <c:idx val="3"/>
          <c:order val="3"/>
          <c:tx>
            <c:v>2010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Data'!$U$2:$U$13</c:f>
              <c:numCache>
                <c:formatCode>#,##0</c:formatCode>
                <c:ptCount val="12"/>
                <c:pt idx="0">
                  <c:v>281.8</c:v>
                </c:pt>
                <c:pt idx="1">
                  <c:v>312.25</c:v>
                </c:pt>
                <c:pt idx="2">
                  <c:v>299.75</c:v>
                </c:pt>
                <c:pt idx="3">
                  <c:v>362.75</c:v>
                </c:pt>
                <c:pt idx="4">
                  <c:v>283.39999999999998</c:v>
                </c:pt>
                <c:pt idx="5">
                  <c:v>235.75</c:v>
                </c:pt>
                <c:pt idx="6">
                  <c:v>206.25</c:v>
                </c:pt>
                <c:pt idx="7">
                  <c:v>257.39999999999998</c:v>
                </c:pt>
                <c:pt idx="8">
                  <c:v>264</c:v>
                </c:pt>
                <c:pt idx="9">
                  <c:v>257.2</c:v>
                </c:pt>
                <c:pt idx="10">
                  <c:v>274</c:v>
                </c:pt>
                <c:pt idx="11">
                  <c:v>259.5</c:v>
                </c:pt>
              </c:numCache>
            </c:numRef>
          </c:val>
          <c:smooth val="0"/>
          <c:extLst>
            <c:ext xmlns:c16="http://schemas.microsoft.com/office/drawing/2014/chart" uri="{C3380CC4-5D6E-409C-BE32-E72D297353CC}">
              <c16:uniqueId val="{00000003-077D-46BC-B6DA-065DF9B61624}"/>
            </c:ext>
          </c:extLst>
        </c:ser>
        <c:ser>
          <c:idx val="4"/>
          <c:order val="4"/>
          <c:tx>
            <c:v>2011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Data'!$S$2:$S$13</c:f>
              <c:numCache>
                <c:formatCode>#,##0</c:formatCode>
                <c:ptCount val="12"/>
                <c:pt idx="0">
                  <c:v>254.8</c:v>
                </c:pt>
                <c:pt idx="1">
                  <c:v>275.5</c:v>
                </c:pt>
                <c:pt idx="2">
                  <c:v>253</c:v>
                </c:pt>
                <c:pt idx="3">
                  <c:v>349.25</c:v>
                </c:pt>
                <c:pt idx="4">
                  <c:v>269.39999999999998</c:v>
                </c:pt>
                <c:pt idx="5">
                  <c:v>249</c:v>
                </c:pt>
                <c:pt idx="6">
                  <c:v>237.8</c:v>
                </c:pt>
                <c:pt idx="7">
                  <c:v>250</c:v>
                </c:pt>
                <c:pt idx="8">
                  <c:v>260.5</c:v>
                </c:pt>
                <c:pt idx="9">
                  <c:v>256.2</c:v>
                </c:pt>
                <c:pt idx="10">
                  <c:v>262.75</c:v>
                </c:pt>
                <c:pt idx="11">
                  <c:v>280.66666666666669</c:v>
                </c:pt>
              </c:numCache>
            </c:numRef>
          </c:val>
          <c:smooth val="0"/>
          <c:extLst>
            <c:ext xmlns:c16="http://schemas.microsoft.com/office/drawing/2014/chart" uri="{C3380CC4-5D6E-409C-BE32-E72D297353CC}">
              <c16:uniqueId val="{00000004-077D-46BC-B6DA-065DF9B61624}"/>
            </c:ext>
          </c:extLst>
        </c:ser>
        <c:ser>
          <c:idx val="5"/>
          <c:order val="5"/>
          <c:tx>
            <c:v>2012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Data'!$Q$2:$Q$13</c:f>
              <c:numCache>
                <c:formatCode>#,##0</c:formatCode>
                <c:ptCount val="12"/>
                <c:pt idx="0">
                  <c:v>270.2</c:v>
                </c:pt>
                <c:pt idx="1">
                  <c:v>279.25</c:v>
                </c:pt>
                <c:pt idx="2">
                  <c:v>248.75</c:v>
                </c:pt>
                <c:pt idx="3">
                  <c:v>293.60000000000002</c:v>
                </c:pt>
                <c:pt idx="4">
                  <c:v>246.75</c:v>
                </c:pt>
                <c:pt idx="5">
                  <c:v>214</c:v>
                </c:pt>
                <c:pt idx="6">
                  <c:v>212.8</c:v>
                </c:pt>
                <c:pt idx="7">
                  <c:v>211.75</c:v>
                </c:pt>
                <c:pt idx="8">
                  <c:v>221</c:v>
                </c:pt>
                <c:pt idx="9">
                  <c:v>239</c:v>
                </c:pt>
                <c:pt idx="10">
                  <c:v>200.75</c:v>
                </c:pt>
                <c:pt idx="11">
                  <c:v>230.6</c:v>
                </c:pt>
              </c:numCache>
            </c:numRef>
          </c:val>
          <c:smooth val="0"/>
          <c:extLst>
            <c:ext xmlns:c16="http://schemas.microsoft.com/office/drawing/2014/chart" uri="{C3380CC4-5D6E-409C-BE32-E72D297353CC}">
              <c16:uniqueId val="{00000005-077D-46BC-B6DA-065DF9B61624}"/>
            </c:ext>
          </c:extLst>
        </c:ser>
        <c:ser>
          <c:idx val="6"/>
          <c:order val="6"/>
          <c:tx>
            <c:v>2013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Data'!$O$2:$O$13</c:f>
              <c:numCache>
                <c:formatCode>#,##0</c:formatCode>
                <c:ptCount val="12"/>
                <c:pt idx="0">
                  <c:v>230.25</c:v>
                </c:pt>
                <c:pt idx="1">
                  <c:v>235.75</c:v>
                </c:pt>
                <c:pt idx="2">
                  <c:v>273.39999999999998</c:v>
                </c:pt>
                <c:pt idx="3">
                  <c:v>220.5</c:v>
                </c:pt>
                <c:pt idx="4">
                  <c:v>214.75</c:v>
                </c:pt>
                <c:pt idx="5">
                  <c:v>203</c:v>
                </c:pt>
                <c:pt idx="6">
                  <c:v>175.25</c:v>
                </c:pt>
                <c:pt idx="7">
                  <c:v>202</c:v>
                </c:pt>
                <c:pt idx="8">
                  <c:v>198.6</c:v>
                </c:pt>
                <c:pt idx="9">
                  <c:v>193.5</c:v>
                </c:pt>
                <c:pt idx="10">
                  <c:v>217</c:v>
                </c:pt>
                <c:pt idx="11">
                  <c:v>224</c:v>
                </c:pt>
              </c:numCache>
            </c:numRef>
          </c:val>
          <c:smooth val="0"/>
          <c:extLst>
            <c:ext xmlns:c16="http://schemas.microsoft.com/office/drawing/2014/chart" uri="{C3380CC4-5D6E-409C-BE32-E72D297353CC}">
              <c16:uniqueId val="{00000006-077D-46BC-B6DA-065DF9B61624}"/>
            </c:ext>
          </c:extLst>
        </c:ser>
        <c:ser>
          <c:idx val="7"/>
          <c:order val="7"/>
          <c:tx>
            <c:v>2014 Weekly Avg by Month</c:v>
          </c:tx>
          <c:cat>
            <c:strRef>
              <c:f>'Monthly Data'!$A$2:$A$13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Data'!$M$2:$M$13</c:f>
              <c:numCache>
                <c:formatCode>#,##0</c:formatCode>
                <c:ptCount val="12"/>
                <c:pt idx="0">
                  <c:v>187</c:v>
                </c:pt>
                <c:pt idx="1">
                  <c:v>181.5</c:v>
                </c:pt>
                <c:pt idx="2">
                  <c:v>182.8</c:v>
                </c:pt>
                <c:pt idx="3">
                  <c:v>263.75</c:v>
                </c:pt>
                <c:pt idx="4">
                  <c:v>214</c:v>
                </c:pt>
                <c:pt idx="5">
                  <c:v>184.5</c:v>
                </c:pt>
                <c:pt idx="6">
                  <c:v>173.75</c:v>
                </c:pt>
                <c:pt idx="7">
                  <c:v>190</c:v>
                </c:pt>
                <c:pt idx="8">
                  <c:v>192</c:v>
                </c:pt>
                <c:pt idx="9">
                  <c:v>195.25</c:v>
                </c:pt>
                <c:pt idx="10">
                  <c:v>196.8</c:v>
                </c:pt>
                <c:pt idx="11">
                  <c:v>241.75</c:v>
                </c:pt>
              </c:numCache>
            </c:numRef>
          </c:val>
          <c:smooth val="0"/>
          <c:extLst>
            <c:ext xmlns:c16="http://schemas.microsoft.com/office/drawing/2014/chart" uri="{C3380CC4-5D6E-409C-BE32-E72D297353CC}">
              <c16:uniqueId val="{00000007-077D-46BC-B6DA-065DF9B61624}"/>
            </c:ext>
          </c:extLst>
        </c:ser>
        <c:ser>
          <c:idx val="8"/>
          <c:order val="8"/>
          <c:tx>
            <c:v>2015 Weekly Avg by Month</c:v>
          </c:tx>
          <c:val>
            <c:numRef>
              <c:f>'Monthly Data'!$K$2:$K$13</c:f>
              <c:numCache>
                <c:formatCode>#,##0</c:formatCode>
                <c:ptCount val="12"/>
                <c:pt idx="0">
                  <c:v>199.25</c:v>
                </c:pt>
                <c:pt idx="1">
                  <c:v>234.5</c:v>
                </c:pt>
                <c:pt idx="2">
                  <c:v>229.8</c:v>
                </c:pt>
                <c:pt idx="3">
                  <c:v>255.25</c:v>
                </c:pt>
                <c:pt idx="4">
                  <c:v>208.2</c:v>
                </c:pt>
                <c:pt idx="5">
                  <c:v>204</c:v>
                </c:pt>
                <c:pt idx="6">
                  <c:v>212.5</c:v>
                </c:pt>
                <c:pt idx="7">
                  <c:v>221.8</c:v>
                </c:pt>
                <c:pt idx="8">
                  <c:v>218.75</c:v>
                </c:pt>
                <c:pt idx="9">
                  <c:v>209.25</c:v>
                </c:pt>
                <c:pt idx="10">
                  <c:v>215.6</c:v>
                </c:pt>
                <c:pt idx="11">
                  <c:v>201</c:v>
                </c:pt>
              </c:numCache>
            </c:numRef>
          </c:val>
          <c:smooth val="0"/>
          <c:extLst>
            <c:ext xmlns:c16="http://schemas.microsoft.com/office/drawing/2014/chart" uri="{C3380CC4-5D6E-409C-BE32-E72D297353CC}">
              <c16:uniqueId val="{00000008-077D-46BC-B6DA-065DF9B61624}"/>
            </c:ext>
          </c:extLst>
        </c:ser>
        <c:ser>
          <c:idx val="9"/>
          <c:order val="9"/>
          <c:tx>
            <c:v>2016 Weekly Avg by Month</c:v>
          </c:tx>
          <c:val>
            <c:numRef>
              <c:f>'Monthly Data'!$I$2:$I$13</c:f>
              <c:numCache>
                <c:formatCode>#,##0</c:formatCode>
                <c:ptCount val="12"/>
                <c:pt idx="0">
                  <c:v>219.6</c:v>
                </c:pt>
                <c:pt idx="1">
                  <c:v>221.25</c:v>
                </c:pt>
                <c:pt idx="2">
                  <c:v>240.25</c:v>
                </c:pt>
                <c:pt idx="3">
                  <c:v>223.25</c:v>
                </c:pt>
                <c:pt idx="4">
                  <c:v>223.4</c:v>
                </c:pt>
                <c:pt idx="5">
                  <c:v>172.75</c:v>
                </c:pt>
                <c:pt idx="6">
                  <c:v>192.6</c:v>
                </c:pt>
                <c:pt idx="7">
                  <c:v>182.5</c:v>
                </c:pt>
                <c:pt idx="8">
                  <c:v>188.5</c:v>
                </c:pt>
                <c:pt idx="9">
                  <c:v>183</c:v>
                </c:pt>
                <c:pt idx="10">
                  <c:v>195.75</c:v>
                </c:pt>
                <c:pt idx="11">
                  <c:v>202.5</c:v>
                </c:pt>
              </c:numCache>
            </c:numRef>
          </c:val>
          <c:smooth val="0"/>
          <c:extLst>
            <c:ext xmlns:c16="http://schemas.microsoft.com/office/drawing/2014/chart" uri="{C3380CC4-5D6E-409C-BE32-E72D297353CC}">
              <c16:uniqueId val="{00000009-077D-46BC-B6DA-065DF9B61624}"/>
            </c:ext>
          </c:extLst>
        </c:ser>
        <c:ser>
          <c:idx val="10"/>
          <c:order val="10"/>
          <c:tx>
            <c:v>2017 Weekly Avg by Month</c:v>
          </c:tx>
          <c:val>
            <c:numRef>
              <c:f>'Monthly Data'!$G$2:$G$13</c:f>
              <c:numCache>
                <c:formatCode>#,##0</c:formatCode>
                <c:ptCount val="12"/>
                <c:pt idx="0">
                  <c:v>189</c:v>
                </c:pt>
                <c:pt idx="1">
                  <c:v>189.75</c:v>
                </c:pt>
                <c:pt idx="2">
                  <c:v>179</c:v>
                </c:pt>
                <c:pt idx="3">
                  <c:v>235.8</c:v>
                </c:pt>
                <c:pt idx="4">
                  <c:v>170.5</c:v>
                </c:pt>
                <c:pt idx="5">
                  <c:v>185</c:v>
                </c:pt>
                <c:pt idx="6">
                  <c:v>193.6</c:v>
                </c:pt>
                <c:pt idx="7">
                  <c:v>171.66666666666666</c:v>
                </c:pt>
                <c:pt idx="8">
                  <c:v>168.25</c:v>
                </c:pt>
                <c:pt idx="9">
                  <c:v>144.19999999999999</c:v>
                </c:pt>
                <c:pt idx="10">
                  <c:v>170</c:v>
                </c:pt>
                <c:pt idx="11">
                  <c:v>186.2</c:v>
                </c:pt>
              </c:numCache>
            </c:numRef>
          </c:val>
          <c:smooth val="0"/>
          <c:extLst>
            <c:ext xmlns:c16="http://schemas.microsoft.com/office/drawing/2014/chart" uri="{C3380CC4-5D6E-409C-BE32-E72D297353CC}">
              <c16:uniqueId val="{0000000A-077D-46BC-B6DA-065DF9B61624}"/>
            </c:ext>
          </c:extLst>
        </c:ser>
        <c:dLbls>
          <c:showLegendKey val="0"/>
          <c:showVal val="0"/>
          <c:showCatName val="0"/>
          <c:showSerName val="0"/>
          <c:showPercent val="0"/>
          <c:showBubbleSize val="0"/>
        </c:dLbls>
        <c:marker val="1"/>
        <c:smooth val="0"/>
        <c:axId val="128871736"/>
        <c:axId val="128873304"/>
      </c:lineChart>
      <c:catAx>
        <c:axId val="128871736"/>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8873304"/>
        <c:crosses val="autoZero"/>
        <c:auto val="1"/>
        <c:lblAlgn val="ctr"/>
        <c:lblOffset val="100"/>
        <c:noMultiLvlLbl val="0"/>
      </c:catAx>
      <c:valAx>
        <c:axId val="128873304"/>
        <c:scaling>
          <c:orientation val="minMax"/>
          <c:max val="400"/>
          <c:min val="1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8871736"/>
        <c:crosses val="autoZero"/>
        <c:crossBetween val="between"/>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11</xdr:col>
      <xdr:colOff>0</xdr:colOff>
      <xdr:row>21</xdr:row>
      <xdr:rowOff>85725</xdr:rowOff>
    </xdr:to>
    <xdr:graphicFrame macro="">
      <xdr:nvGraphicFramePr>
        <xdr:cNvPr id="72892" name="Chart 2">
          <a:extLst>
            <a:ext uri="{FF2B5EF4-FFF2-40B4-BE49-F238E27FC236}">
              <a16:creationId xmlns:a16="http://schemas.microsoft.com/office/drawing/2014/main" id="{00000000-0008-0000-0000-0000BC1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9525</xdr:colOff>
      <xdr:row>24</xdr:row>
      <xdr:rowOff>66675</xdr:rowOff>
    </xdr:to>
    <xdr:graphicFrame macro="">
      <xdr:nvGraphicFramePr>
        <xdr:cNvPr id="9430" name="Chart 1">
          <a:extLst>
            <a:ext uri="{FF2B5EF4-FFF2-40B4-BE49-F238E27FC236}">
              <a16:creationId xmlns:a16="http://schemas.microsoft.com/office/drawing/2014/main" id="{00000000-0008-0000-0100-0000D6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171450</xdr:rowOff>
    </xdr:from>
    <xdr:to>
      <xdr:col>12</xdr:col>
      <xdr:colOff>0</xdr:colOff>
      <xdr:row>25</xdr:row>
      <xdr:rowOff>76200</xdr:rowOff>
    </xdr:to>
    <xdr:graphicFrame macro="">
      <xdr:nvGraphicFramePr>
        <xdr:cNvPr id="4313" name="Chart 2">
          <a:extLst>
            <a:ext uri="{FF2B5EF4-FFF2-40B4-BE49-F238E27FC236}">
              <a16:creationId xmlns:a16="http://schemas.microsoft.com/office/drawing/2014/main" id="{00000000-0008-0000-0200-0000D9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M24" sqref="M24"/>
    </sheetView>
  </sheetViews>
  <sheetFormatPr defaultRowHeight="14.6" x14ac:dyDescent="0.4"/>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13" workbookViewId="0">
      <selection activeCell="F6" sqref="F6"/>
    </sheetView>
  </sheetViews>
  <sheetFormatPr defaultRowHeight="14.6" x14ac:dyDescent="0.4"/>
  <cols>
    <col min="1" max="1" width="15.15234375" customWidth="1"/>
    <col min="4" max="4" width="22.69140625" customWidth="1"/>
    <col min="5" max="5" width="20.3046875" customWidth="1"/>
  </cols>
  <sheetData>
    <row r="1" spans="1:6" ht="22.75" x14ac:dyDescent="0.55000000000000004">
      <c r="A1" s="60">
        <v>2012</v>
      </c>
      <c r="B1" s="61">
        <v>0.35416666666666669</v>
      </c>
      <c r="C1" s="61">
        <v>0.45833333333333331</v>
      </c>
      <c r="D1" s="62" t="s">
        <v>46</v>
      </c>
      <c r="E1" s="63" t="s">
        <v>47</v>
      </c>
      <c r="F1" s="64" t="s">
        <v>23</v>
      </c>
    </row>
    <row r="2" spans="1:6" x14ac:dyDescent="0.4">
      <c r="A2" s="6">
        <v>40909</v>
      </c>
      <c r="B2" s="65"/>
      <c r="C2" s="65">
        <v>91</v>
      </c>
      <c r="D2" t="s">
        <v>135</v>
      </c>
      <c r="E2" t="s">
        <v>24</v>
      </c>
      <c r="F2" s="66">
        <f>SUM(B2,C2)</f>
        <v>91</v>
      </c>
    </row>
    <row r="3" spans="1:6" x14ac:dyDescent="0.4">
      <c r="A3" s="6">
        <v>40916</v>
      </c>
      <c r="B3" s="65">
        <v>65</v>
      </c>
      <c r="C3" s="65">
        <v>252</v>
      </c>
      <c r="E3" t="s">
        <v>25</v>
      </c>
      <c r="F3" s="66">
        <f>SUM(B3,C3)</f>
        <v>317</v>
      </c>
    </row>
    <row r="4" spans="1:6" x14ac:dyDescent="0.4">
      <c r="A4" s="6">
        <v>40923</v>
      </c>
      <c r="B4" s="65">
        <v>91</v>
      </c>
      <c r="C4" s="65">
        <v>208</v>
      </c>
      <c r="E4" t="s">
        <v>24</v>
      </c>
      <c r="F4" s="66">
        <f>SUM(B4,C4)</f>
        <v>299</v>
      </c>
    </row>
    <row r="5" spans="1:6" x14ac:dyDescent="0.4">
      <c r="A5" s="6">
        <v>40930</v>
      </c>
      <c r="B5" s="65">
        <v>77</v>
      </c>
      <c r="C5" s="65">
        <v>233</v>
      </c>
      <c r="E5" t="s">
        <v>25</v>
      </c>
      <c r="F5" s="66">
        <f>SUM(B5,C5)</f>
        <v>310</v>
      </c>
    </row>
    <row r="6" spans="1:6" x14ac:dyDescent="0.4">
      <c r="A6" s="6">
        <v>40937</v>
      </c>
      <c r="B6" s="65">
        <v>100</v>
      </c>
      <c r="C6" s="65">
        <v>234</v>
      </c>
      <c r="D6" t="s">
        <v>69</v>
      </c>
      <c r="F6" s="66">
        <f>SUM(B6,C6)</f>
        <v>334</v>
      </c>
    </row>
    <row r="7" spans="1:6" x14ac:dyDescent="0.4">
      <c r="A7" s="6" t="s">
        <v>82</v>
      </c>
      <c r="B7" s="65"/>
      <c r="C7" s="65"/>
      <c r="F7" s="67">
        <f>SUM(F2:F6)</f>
        <v>1351</v>
      </c>
    </row>
    <row r="8" spans="1:6" x14ac:dyDescent="0.4">
      <c r="A8" s="6"/>
      <c r="B8" s="65"/>
      <c r="C8" s="65"/>
      <c r="F8" s="68"/>
    </row>
    <row r="9" spans="1:6" x14ac:dyDescent="0.4">
      <c r="A9" s="6">
        <v>40944</v>
      </c>
      <c r="B9" s="65">
        <v>75</v>
      </c>
      <c r="C9" s="65">
        <v>203</v>
      </c>
      <c r="E9" t="s">
        <v>25</v>
      </c>
      <c r="F9" s="66">
        <f>SUM(B9,C9)</f>
        <v>278</v>
      </c>
    </row>
    <row r="10" spans="1:6" x14ac:dyDescent="0.4">
      <c r="A10" s="6">
        <v>40951</v>
      </c>
      <c r="B10" s="65">
        <v>71</v>
      </c>
      <c r="C10" s="65">
        <v>201</v>
      </c>
      <c r="E10" t="s">
        <v>24</v>
      </c>
      <c r="F10" s="66">
        <f>SUM(B10,C10)</f>
        <v>272</v>
      </c>
    </row>
    <row r="11" spans="1:6" x14ac:dyDescent="0.4">
      <c r="A11" s="6">
        <v>40958</v>
      </c>
      <c r="B11" s="65">
        <v>114</v>
      </c>
      <c r="C11" s="65">
        <v>203</v>
      </c>
      <c r="D11" t="s">
        <v>136</v>
      </c>
      <c r="F11" s="66">
        <f>SUM(B11,C11)</f>
        <v>317</v>
      </c>
    </row>
    <row r="12" spans="1:6" x14ac:dyDescent="0.4">
      <c r="A12" s="6">
        <v>40961</v>
      </c>
      <c r="B12" s="65"/>
      <c r="C12" s="65"/>
      <c r="D12" t="s">
        <v>111</v>
      </c>
      <c r="F12" s="66">
        <f>SUM(B12,C12)</f>
        <v>0</v>
      </c>
    </row>
    <row r="13" spans="1:6" x14ac:dyDescent="0.4">
      <c r="A13" s="6">
        <v>40965</v>
      </c>
      <c r="B13" s="65">
        <v>82</v>
      </c>
      <c r="C13" s="65">
        <v>168</v>
      </c>
      <c r="E13" t="s">
        <v>25</v>
      </c>
      <c r="F13" s="67">
        <f>SUM(B13,C13)</f>
        <v>250</v>
      </c>
    </row>
    <row r="14" spans="1:6" x14ac:dyDescent="0.4">
      <c r="A14" s="6" t="s">
        <v>84</v>
      </c>
      <c r="B14" s="65"/>
      <c r="C14" s="65"/>
      <c r="F14" s="67">
        <f>SUM(F9:F13)</f>
        <v>1117</v>
      </c>
    </row>
    <row r="15" spans="1:6" x14ac:dyDescent="0.4">
      <c r="A15" s="6"/>
      <c r="B15" s="65"/>
      <c r="C15" s="65"/>
      <c r="F15" s="66"/>
    </row>
    <row r="16" spans="1:6" x14ac:dyDescent="0.4">
      <c r="A16" s="6">
        <v>40972</v>
      </c>
      <c r="B16" s="65">
        <v>71</v>
      </c>
      <c r="C16" s="65">
        <v>164</v>
      </c>
      <c r="E16" t="s">
        <v>25</v>
      </c>
      <c r="F16" s="66">
        <f>SUM(B16,C16)</f>
        <v>235</v>
      </c>
    </row>
    <row r="17" spans="1:7" x14ac:dyDescent="0.4">
      <c r="A17" s="6">
        <v>40979</v>
      </c>
      <c r="B17" s="65">
        <v>47</v>
      </c>
      <c r="C17" s="65">
        <v>207</v>
      </c>
      <c r="E17" t="s">
        <v>24</v>
      </c>
      <c r="F17" s="66">
        <f>SUM(B17,C17)</f>
        <v>254</v>
      </c>
    </row>
    <row r="18" spans="1:7" x14ac:dyDescent="0.4">
      <c r="A18" s="6">
        <v>40986</v>
      </c>
      <c r="B18" s="65">
        <v>60</v>
      </c>
      <c r="C18" s="65">
        <v>170</v>
      </c>
      <c r="E18" t="s">
        <v>25</v>
      </c>
      <c r="F18" s="66">
        <f>SUM(B18,C18)</f>
        <v>230</v>
      </c>
    </row>
    <row r="19" spans="1:7" x14ac:dyDescent="0.4">
      <c r="A19" s="6">
        <v>40993</v>
      </c>
      <c r="B19" s="65">
        <v>70</v>
      </c>
      <c r="C19" s="65">
        <v>206</v>
      </c>
      <c r="E19" t="s">
        <v>25</v>
      </c>
      <c r="F19" s="66">
        <f>SUM(B19,C19)</f>
        <v>276</v>
      </c>
    </row>
    <row r="20" spans="1:7" x14ac:dyDescent="0.4">
      <c r="A20" s="6" t="s">
        <v>86</v>
      </c>
      <c r="B20" s="65"/>
      <c r="C20" s="65"/>
      <c r="D20" s="69"/>
      <c r="F20" s="70">
        <f>SUM(F16:F19)</f>
        <v>995</v>
      </c>
    </row>
    <row r="21" spans="1:7" x14ac:dyDescent="0.4">
      <c r="A21" s="6"/>
      <c r="B21" s="65"/>
      <c r="C21" s="65"/>
      <c r="D21" s="69"/>
      <c r="F21" s="71"/>
    </row>
    <row r="22" spans="1:7" x14ac:dyDescent="0.4">
      <c r="A22" s="6">
        <v>41000</v>
      </c>
      <c r="B22" s="65">
        <v>83</v>
      </c>
      <c r="C22" s="65">
        <v>261</v>
      </c>
      <c r="D22" s="69" t="s">
        <v>68</v>
      </c>
      <c r="E22" t="s">
        <v>24</v>
      </c>
      <c r="F22" s="72">
        <f t="shared" ref="F22:F28" si="0">SUM(B22,C22)</f>
        <v>344</v>
      </c>
      <c r="G22" s="72">
        <v>334</v>
      </c>
    </row>
    <row r="23" spans="1:7" x14ac:dyDescent="0.4">
      <c r="A23" s="6">
        <v>41004</v>
      </c>
      <c r="B23" s="65"/>
      <c r="C23" s="65">
        <v>142</v>
      </c>
      <c r="D23" s="69" t="s">
        <v>137</v>
      </c>
      <c r="F23" s="72">
        <f t="shared" si="0"/>
        <v>142</v>
      </c>
      <c r="G23" s="72">
        <v>0</v>
      </c>
    </row>
    <row r="24" spans="1:7" x14ac:dyDescent="0.4">
      <c r="A24" s="6">
        <v>41005</v>
      </c>
      <c r="B24" s="65"/>
      <c r="C24" s="65">
        <v>57</v>
      </c>
      <c r="D24" s="69" t="s">
        <v>138</v>
      </c>
      <c r="E24" t="s">
        <v>25</v>
      </c>
      <c r="F24" s="72">
        <f t="shared" si="0"/>
        <v>57</v>
      </c>
      <c r="G24" s="72">
        <v>0</v>
      </c>
    </row>
    <row r="25" spans="1:7" x14ac:dyDescent="0.4">
      <c r="A25" s="6">
        <v>41007</v>
      </c>
      <c r="B25" s="65">
        <v>77</v>
      </c>
      <c r="C25" s="65">
        <v>338</v>
      </c>
      <c r="D25" s="69" t="s">
        <v>28</v>
      </c>
      <c r="F25" s="72">
        <f t="shared" si="0"/>
        <v>415</v>
      </c>
      <c r="G25" s="72">
        <v>415</v>
      </c>
    </row>
    <row r="26" spans="1:7" x14ac:dyDescent="0.4">
      <c r="A26" s="6">
        <v>41014</v>
      </c>
      <c r="B26" s="65">
        <v>70</v>
      </c>
      <c r="C26" s="65">
        <v>165</v>
      </c>
      <c r="D26" s="69" t="s">
        <v>140</v>
      </c>
      <c r="E26" t="s">
        <v>24</v>
      </c>
      <c r="F26" s="82">
        <f t="shared" si="0"/>
        <v>235</v>
      </c>
      <c r="G26" s="72">
        <f>SUM(B26,C26)</f>
        <v>235</v>
      </c>
    </row>
    <row r="27" spans="1:7" x14ac:dyDescent="0.4">
      <c r="A27" s="6">
        <v>41021</v>
      </c>
      <c r="B27" s="65">
        <v>69</v>
      </c>
      <c r="C27" s="65">
        <v>193</v>
      </c>
      <c r="D27" s="69"/>
      <c r="E27" t="s">
        <v>24</v>
      </c>
      <c r="F27" s="72">
        <f t="shared" si="0"/>
        <v>262</v>
      </c>
      <c r="G27" s="72">
        <v>262</v>
      </c>
    </row>
    <row r="28" spans="1:7" x14ac:dyDescent="0.4">
      <c r="A28" s="6">
        <v>41028</v>
      </c>
      <c r="B28" s="65">
        <v>52</v>
      </c>
      <c r="C28" s="65">
        <v>170</v>
      </c>
      <c r="D28" s="69"/>
      <c r="E28" t="s">
        <v>24</v>
      </c>
      <c r="F28" s="72">
        <f t="shared" si="0"/>
        <v>222</v>
      </c>
      <c r="G28" s="72">
        <v>222</v>
      </c>
    </row>
    <row r="29" spans="1:7" x14ac:dyDescent="0.4">
      <c r="A29" s="6" t="s">
        <v>90</v>
      </c>
      <c r="B29" s="65"/>
      <c r="C29" s="65"/>
      <c r="D29" s="69"/>
      <c r="F29" s="81">
        <f>SUM(F22:F28)</f>
        <v>1677</v>
      </c>
      <c r="G29" s="72">
        <f>SUM(G22:G28)</f>
        <v>1468</v>
      </c>
    </row>
    <row r="30" spans="1:7" x14ac:dyDescent="0.4">
      <c r="A30" s="6"/>
      <c r="B30" s="65"/>
      <c r="C30" s="65"/>
      <c r="D30" s="69"/>
      <c r="F30" s="66">
        <f>SUM(B30,C30)</f>
        <v>0</v>
      </c>
    </row>
    <row r="31" spans="1:7" x14ac:dyDescent="0.4">
      <c r="A31" s="6">
        <v>41035</v>
      </c>
      <c r="B31" s="65">
        <v>58</v>
      </c>
      <c r="C31" s="65">
        <v>183</v>
      </c>
      <c r="D31" s="69"/>
      <c r="E31" t="s">
        <v>24</v>
      </c>
      <c r="F31" s="66">
        <f>SUM(B31,C31)</f>
        <v>241</v>
      </c>
    </row>
    <row r="32" spans="1:7" x14ac:dyDescent="0.4">
      <c r="A32" s="6">
        <v>41042</v>
      </c>
      <c r="B32" s="65">
        <v>49</v>
      </c>
      <c r="C32" s="65">
        <v>209</v>
      </c>
      <c r="D32" s="69"/>
      <c r="E32" t="s">
        <v>24</v>
      </c>
      <c r="F32" s="66">
        <f>SUM(B32,C32)</f>
        <v>258</v>
      </c>
    </row>
    <row r="33" spans="1:6" x14ac:dyDescent="0.4">
      <c r="A33" s="6">
        <v>41049</v>
      </c>
      <c r="B33" s="68">
        <v>62</v>
      </c>
      <c r="C33" s="65">
        <v>185</v>
      </c>
      <c r="D33" s="73"/>
      <c r="E33" t="s">
        <v>139</v>
      </c>
      <c r="F33" s="66">
        <f>SUM(B33,C33)</f>
        <v>247</v>
      </c>
    </row>
    <row r="34" spans="1:6" x14ac:dyDescent="0.4">
      <c r="A34" s="6">
        <v>41056</v>
      </c>
      <c r="B34" s="68">
        <v>62</v>
      </c>
      <c r="C34" s="68">
        <v>179</v>
      </c>
      <c r="D34" s="69"/>
      <c r="E34" s="74" t="s">
        <v>24</v>
      </c>
      <c r="F34" s="66">
        <f>SUM(B34,C34)</f>
        <v>241</v>
      </c>
    </row>
    <row r="35" spans="1:6" x14ac:dyDescent="0.4">
      <c r="A35" s="6" t="s">
        <v>92</v>
      </c>
      <c r="B35" s="65"/>
      <c r="C35" s="65"/>
      <c r="D35" s="69"/>
      <c r="E35" s="74"/>
      <c r="F35" s="70">
        <f>SUM(F31:F34)</f>
        <v>987</v>
      </c>
    </row>
    <row r="36" spans="1:6" x14ac:dyDescent="0.4">
      <c r="A36" s="6"/>
      <c r="B36" s="65"/>
      <c r="C36" s="75"/>
      <c r="D36" s="69"/>
      <c r="E36" s="74"/>
      <c r="F36" s="71"/>
    </row>
    <row r="37" spans="1:6" x14ac:dyDescent="0.4">
      <c r="A37" s="6">
        <v>41063</v>
      </c>
      <c r="B37" s="65">
        <v>49</v>
      </c>
      <c r="C37" s="65">
        <v>149</v>
      </c>
      <c r="D37" s="69"/>
      <c r="E37" s="74" t="s">
        <v>24</v>
      </c>
      <c r="F37" s="66">
        <f>SUM(B37,C37)</f>
        <v>198</v>
      </c>
    </row>
    <row r="38" spans="1:6" x14ac:dyDescent="0.4">
      <c r="A38" s="6">
        <v>41070</v>
      </c>
      <c r="B38" s="65">
        <v>40</v>
      </c>
      <c r="C38" s="65">
        <v>169</v>
      </c>
      <c r="D38" s="73"/>
      <c r="E38" s="74" t="s">
        <v>141</v>
      </c>
      <c r="F38" s="66">
        <f>SUM(B38,C38)</f>
        <v>209</v>
      </c>
    </row>
    <row r="39" spans="1:6" x14ac:dyDescent="0.4">
      <c r="A39" s="6">
        <v>41077</v>
      </c>
      <c r="B39" s="65">
        <v>115</v>
      </c>
      <c r="C39" s="65">
        <v>131</v>
      </c>
      <c r="D39" s="73"/>
      <c r="E39" s="74" t="s">
        <v>24</v>
      </c>
      <c r="F39" s="66">
        <f>SUM(B39,C39)</f>
        <v>246</v>
      </c>
    </row>
    <row r="40" spans="1:6" x14ac:dyDescent="0.4">
      <c r="A40" s="6">
        <v>41084</v>
      </c>
      <c r="B40" s="65">
        <v>71</v>
      </c>
      <c r="C40" s="65">
        <v>132</v>
      </c>
      <c r="D40" s="69"/>
      <c r="E40" s="74" t="s">
        <v>24</v>
      </c>
      <c r="F40" s="66">
        <f>SUM(B40,C40)</f>
        <v>203</v>
      </c>
    </row>
    <row r="41" spans="1:6" x14ac:dyDescent="0.4">
      <c r="A41" s="6" t="s">
        <v>94</v>
      </c>
      <c r="B41" s="65"/>
      <c r="C41" s="65"/>
      <c r="D41" s="69"/>
      <c r="E41" s="74"/>
      <c r="F41" s="67">
        <f>SUM(F37:F40)</f>
        <v>856</v>
      </c>
    </row>
    <row r="42" spans="1:6" x14ac:dyDescent="0.4">
      <c r="A42" s="6"/>
      <c r="B42" s="65"/>
      <c r="C42" s="65"/>
      <c r="D42" s="69"/>
      <c r="F42" s="68"/>
    </row>
    <row r="43" spans="1:6" x14ac:dyDescent="0.4">
      <c r="A43" s="6">
        <v>41091</v>
      </c>
      <c r="B43" s="65">
        <v>78</v>
      </c>
      <c r="C43" s="65">
        <v>161</v>
      </c>
      <c r="D43" s="69"/>
      <c r="E43" t="s">
        <v>24</v>
      </c>
      <c r="F43" s="66">
        <f>SUM(B43,C43)</f>
        <v>239</v>
      </c>
    </row>
    <row r="44" spans="1:6" x14ac:dyDescent="0.4">
      <c r="A44" s="6">
        <v>41098</v>
      </c>
      <c r="B44" s="65">
        <v>46</v>
      </c>
      <c r="C44" s="65">
        <v>153</v>
      </c>
      <c r="D44" s="69"/>
      <c r="E44" t="s">
        <v>142</v>
      </c>
      <c r="F44" s="66">
        <f>SUM(B44,C44)</f>
        <v>199</v>
      </c>
    </row>
    <row r="45" spans="1:6" x14ac:dyDescent="0.4">
      <c r="A45" s="6">
        <v>41105</v>
      </c>
      <c r="B45" s="65">
        <v>49</v>
      </c>
      <c r="C45" s="65">
        <v>128</v>
      </c>
      <c r="D45" s="69"/>
      <c r="E45" t="s">
        <v>24</v>
      </c>
      <c r="F45" s="66">
        <f>SUM(B45,C45)</f>
        <v>177</v>
      </c>
    </row>
    <row r="46" spans="1:6" x14ac:dyDescent="0.4">
      <c r="A46" s="6">
        <v>41112</v>
      </c>
      <c r="B46" s="65">
        <v>66</v>
      </c>
      <c r="C46" s="65">
        <v>153</v>
      </c>
      <c r="D46" s="69"/>
      <c r="E46" t="s">
        <v>143</v>
      </c>
      <c r="F46" s="66">
        <f>SUM(B46,C46)</f>
        <v>219</v>
      </c>
    </row>
    <row r="47" spans="1:6" x14ac:dyDescent="0.4">
      <c r="A47" s="6">
        <v>41119</v>
      </c>
      <c r="B47" s="65">
        <v>60</v>
      </c>
      <c r="C47" s="65">
        <v>170</v>
      </c>
      <c r="D47" s="69"/>
      <c r="E47" t="s">
        <v>24</v>
      </c>
      <c r="F47" s="66">
        <f>SUM(B47,C47)</f>
        <v>230</v>
      </c>
    </row>
    <row r="48" spans="1:6" x14ac:dyDescent="0.4">
      <c r="A48" s="6" t="s">
        <v>95</v>
      </c>
      <c r="B48" s="65"/>
      <c r="C48" s="65"/>
      <c r="D48" s="69"/>
      <c r="F48" s="67">
        <f>SUM(F43:F47)</f>
        <v>1064</v>
      </c>
    </row>
    <row r="49" spans="1:7" x14ac:dyDescent="0.4">
      <c r="A49" s="6"/>
      <c r="B49" s="65"/>
      <c r="C49" s="65"/>
      <c r="D49" s="69"/>
      <c r="F49" s="68"/>
    </row>
    <row r="50" spans="1:7" x14ac:dyDescent="0.4">
      <c r="A50" s="6">
        <v>41126</v>
      </c>
      <c r="B50" s="65">
        <v>60</v>
      </c>
      <c r="C50" s="65">
        <v>131</v>
      </c>
      <c r="D50" s="69"/>
      <c r="E50" t="s">
        <v>24</v>
      </c>
      <c r="F50" s="66">
        <f>SUM(B50,C50)</f>
        <v>191</v>
      </c>
    </row>
    <row r="51" spans="1:7" x14ac:dyDescent="0.4">
      <c r="A51" s="6">
        <v>41133</v>
      </c>
      <c r="B51" s="65">
        <v>48</v>
      </c>
      <c r="C51" s="65">
        <v>150</v>
      </c>
      <c r="D51" s="69"/>
      <c r="E51" t="s">
        <v>24</v>
      </c>
      <c r="F51" s="66">
        <f>SUM(B51,C51)</f>
        <v>198</v>
      </c>
    </row>
    <row r="52" spans="1:7" x14ac:dyDescent="0.4">
      <c r="A52" s="6">
        <v>41140</v>
      </c>
      <c r="B52" s="65">
        <v>56</v>
      </c>
      <c r="C52" s="65">
        <v>150</v>
      </c>
      <c r="D52" s="69"/>
      <c r="E52" t="s">
        <v>24</v>
      </c>
      <c r="F52" s="66">
        <f>SUM(B52,C52)</f>
        <v>206</v>
      </c>
    </row>
    <row r="53" spans="1:7" x14ac:dyDescent="0.4">
      <c r="A53" s="6">
        <v>41147</v>
      </c>
      <c r="B53" s="65">
        <v>78</v>
      </c>
      <c r="C53" s="65">
        <v>174</v>
      </c>
      <c r="D53" s="69"/>
      <c r="E53" t="s">
        <v>144</v>
      </c>
      <c r="F53" s="66">
        <f>SUM(B53,C53)</f>
        <v>252</v>
      </c>
    </row>
    <row r="54" spans="1:7" x14ac:dyDescent="0.4">
      <c r="A54" s="6" t="s">
        <v>96</v>
      </c>
      <c r="B54" s="65"/>
      <c r="C54" s="65"/>
      <c r="D54" s="69"/>
      <c r="F54" s="67">
        <f>SUM(F50:F53)</f>
        <v>847</v>
      </c>
    </row>
    <row r="55" spans="1:7" x14ac:dyDescent="0.4">
      <c r="A55" s="6"/>
      <c r="B55" s="76"/>
      <c r="C55" s="76"/>
      <c r="D55" s="69"/>
      <c r="F55" s="68"/>
    </row>
    <row r="56" spans="1:7" x14ac:dyDescent="0.4">
      <c r="A56" s="6">
        <v>41154</v>
      </c>
      <c r="B56" s="65">
        <v>52</v>
      </c>
      <c r="C56" s="65">
        <v>150</v>
      </c>
      <c r="D56" s="69"/>
      <c r="E56" t="s">
        <v>142</v>
      </c>
      <c r="F56" s="66">
        <f>SUM(B56,C56)</f>
        <v>202</v>
      </c>
    </row>
    <row r="57" spans="1:7" x14ac:dyDescent="0.4">
      <c r="A57" s="6">
        <v>41161</v>
      </c>
      <c r="B57" s="65">
        <v>54</v>
      </c>
      <c r="C57" s="65">
        <v>154</v>
      </c>
      <c r="D57" s="69"/>
      <c r="E57" t="s">
        <v>48</v>
      </c>
      <c r="F57" s="66">
        <f>SUM(B57,C57)</f>
        <v>208</v>
      </c>
    </row>
    <row r="58" spans="1:7" x14ac:dyDescent="0.4">
      <c r="A58" s="6">
        <v>41168</v>
      </c>
      <c r="B58" s="65">
        <v>73</v>
      </c>
      <c r="C58" s="65">
        <v>175</v>
      </c>
      <c r="D58" s="69"/>
      <c r="E58" t="s">
        <v>48</v>
      </c>
      <c r="F58" s="66">
        <f>SUM(B58,C58)</f>
        <v>248</v>
      </c>
    </row>
    <row r="59" spans="1:7" x14ac:dyDescent="0.4">
      <c r="A59" s="6">
        <v>41175</v>
      </c>
      <c r="B59" s="65">
        <v>52</v>
      </c>
      <c r="C59" s="65">
        <v>162</v>
      </c>
      <c r="D59" s="69"/>
      <c r="E59" t="s">
        <v>48</v>
      </c>
      <c r="F59" s="66">
        <f>SUM(B59,C59)</f>
        <v>214</v>
      </c>
    </row>
    <row r="60" spans="1:7" x14ac:dyDescent="0.4">
      <c r="A60" s="6">
        <v>41182</v>
      </c>
      <c r="B60" s="65">
        <v>89</v>
      </c>
      <c r="C60" s="65">
        <v>144</v>
      </c>
      <c r="D60" s="77"/>
      <c r="E60" t="s">
        <v>145</v>
      </c>
      <c r="F60" s="66">
        <f>SUM(B60,C60)</f>
        <v>233</v>
      </c>
    </row>
    <row r="61" spans="1:7" x14ac:dyDescent="0.4">
      <c r="A61" t="s">
        <v>97</v>
      </c>
      <c r="B61" s="65"/>
      <c r="C61" s="65"/>
      <c r="D61" s="77"/>
      <c r="F61" s="67">
        <f>SUM(F56:F60)</f>
        <v>1105</v>
      </c>
    </row>
    <row r="62" spans="1:7" x14ac:dyDescent="0.4">
      <c r="A62" s="78"/>
      <c r="B62" s="68"/>
      <c r="C62" s="68"/>
      <c r="D62" s="73"/>
      <c r="E62" s="74"/>
      <c r="F62" s="66"/>
    </row>
    <row r="63" spans="1:7" x14ac:dyDescent="0.4">
      <c r="A63" s="6">
        <v>41189</v>
      </c>
      <c r="B63" s="68">
        <v>68</v>
      </c>
      <c r="C63" s="68">
        <v>200</v>
      </c>
      <c r="D63" s="73"/>
      <c r="E63" t="s">
        <v>146</v>
      </c>
      <c r="F63" s="66">
        <f>SUM(B63,C63)</f>
        <v>268</v>
      </c>
      <c r="G63" s="79"/>
    </row>
    <row r="64" spans="1:7" x14ac:dyDescent="0.4">
      <c r="A64" s="6">
        <v>41196</v>
      </c>
      <c r="B64" s="68">
        <v>85</v>
      </c>
      <c r="C64" s="68">
        <v>157</v>
      </c>
      <c r="D64" s="73"/>
      <c r="E64" s="74" t="s">
        <v>48</v>
      </c>
      <c r="F64" s="66">
        <f>SUM(B64,C64)</f>
        <v>242</v>
      </c>
      <c r="G64" s="83"/>
    </row>
    <row r="65" spans="1:7" x14ac:dyDescent="0.4">
      <c r="A65" s="6">
        <v>41203</v>
      </c>
      <c r="B65" s="68">
        <v>60</v>
      </c>
      <c r="C65" s="68">
        <v>125</v>
      </c>
      <c r="D65" s="73" t="s">
        <v>147</v>
      </c>
      <c r="E65" s="74" t="s">
        <v>148</v>
      </c>
      <c r="F65" s="66">
        <f>SUM(B65,C65)</f>
        <v>185</v>
      </c>
      <c r="G65" s="83" t="s">
        <v>149</v>
      </c>
    </row>
    <row r="66" spans="1:7" x14ac:dyDescent="0.4">
      <c r="A66" s="6">
        <v>41210</v>
      </c>
      <c r="B66" s="68">
        <v>80</v>
      </c>
      <c r="C66" s="68">
        <v>181</v>
      </c>
      <c r="D66" s="80"/>
      <c r="E66" s="74" t="s">
        <v>48</v>
      </c>
      <c r="F66" s="66">
        <f>SUM(B66,C66)</f>
        <v>261</v>
      </c>
      <c r="G66" s="83"/>
    </row>
    <row r="67" spans="1:7" x14ac:dyDescent="0.4">
      <c r="A67" t="s">
        <v>98</v>
      </c>
      <c r="B67" s="68"/>
      <c r="C67" s="68"/>
      <c r="D67" s="80"/>
      <c r="E67" s="74"/>
      <c r="F67" s="67">
        <f>SUM(F63:F66)</f>
        <v>956</v>
      </c>
    </row>
    <row r="68" spans="1:7" x14ac:dyDescent="0.4">
      <c r="A68" s="6"/>
      <c r="B68" s="68"/>
      <c r="C68" s="68"/>
      <c r="D68" s="73"/>
      <c r="E68" s="74"/>
      <c r="F68" s="65"/>
    </row>
    <row r="69" spans="1:7" x14ac:dyDescent="0.4">
      <c r="A69" s="6">
        <v>41217</v>
      </c>
      <c r="B69" s="68">
        <v>42</v>
      </c>
      <c r="C69" s="68">
        <v>147</v>
      </c>
      <c r="D69" s="73"/>
      <c r="E69" s="74" t="s">
        <v>24</v>
      </c>
      <c r="F69" s="66">
        <f>SUM(B69,C69)</f>
        <v>189</v>
      </c>
    </row>
    <row r="70" spans="1:7" x14ac:dyDescent="0.4">
      <c r="A70" s="6">
        <v>41224</v>
      </c>
      <c r="B70" s="68">
        <v>52</v>
      </c>
      <c r="C70" s="68">
        <v>143</v>
      </c>
      <c r="D70" s="73"/>
      <c r="E70" s="74" t="s">
        <v>150</v>
      </c>
      <c r="F70" s="66">
        <f>SUM(B70,C70)</f>
        <v>195</v>
      </c>
    </row>
    <row r="71" spans="1:7" x14ac:dyDescent="0.4">
      <c r="A71" s="6">
        <v>41231</v>
      </c>
      <c r="B71" s="68">
        <v>51</v>
      </c>
      <c r="C71" s="68">
        <v>145</v>
      </c>
      <c r="D71" s="73"/>
      <c r="E71" s="74" t="s">
        <v>24</v>
      </c>
      <c r="F71" s="66">
        <f>SUM(B71,C71)</f>
        <v>196</v>
      </c>
    </row>
    <row r="72" spans="1:7" x14ac:dyDescent="0.4">
      <c r="A72" s="6">
        <v>41238</v>
      </c>
      <c r="B72" s="68">
        <v>46</v>
      </c>
      <c r="C72" s="68">
        <v>177</v>
      </c>
      <c r="D72" s="73"/>
      <c r="E72" s="74" t="s">
        <v>151</v>
      </c>
      <c r="F72" s="66">
        <f>SUM(B72,C72)</f>
        <v>223</v>
      </c>
    </row>
    <row r="73" spans="1:7" x14ac:dyDescent="0.4">
      <c r="A73" s="6" t="s">
        <v>101</v>
      </c>
      <c r="B73" s="68"/>
      <c r="C73" s="68"/>
      <c r="D73" s="73"/>
      <c r="E73" s="74"/>
      <c r="F73" s="67">
        <f>SUM(F69:F72)</f>
        <v>803</v>
      </c>
    </row>
    <row r="74" spans="1:7" x14ac:dyDescent="0.4">
      <c r="A74" s="6"/>
      <c r="B74" s="68"/>
      <c r="C74" s="68"/>
      <c r="D74" s="73"/>
      <c r="E74" s="74"/>
      <c r="F74" s="68"/>
    </row>
    <row r="75" spans="1:7" x14ac:dyDescent="0.4">
      <c r="A75" s="6">
        <v>41245</v>
      </c>
      <c r="B75" s="68">
        <v>65</v>
      </c>
      <c r="C75" s="68">
        <v>165</v>
      </c>
      <c r="D75" s="73"/>
      <c r="E75" s="74" t="s">
        <v>152</v>
      </c>
      <c r="F75" s="66">
        <f t="shared" ref="F75:F80" si="1">SUM(B75,C75)</f>
        <v>230</v>
      </c>
    </row>
    <row r="76" spans="1:7" x14ac:dyDescent="0.4">
      <c r="A76" s="6">
        <v>41252</v>
      </c>
      <c r="B76" s="68">
        <v>61</v>
      </c>
      <c r="C76" s="68">
        <v>189</v>
      </c>
      <c r="D76" s="73"/>
      <c r="E76" s="74" t="s">
        <v>152</v>
      </c>
      <c r="F76" s="66">
        <f t="shared" si="1"/>
        <v>250</v>
      </c>
    </row>
    <row r="77" spans="1:7" x14ac:dyDescent="0.4">
      <c r="A77" s="6">
        <v>41259</v>
      </c>
      <c r="B77" s="68">
        <v>74</v>
      </c>
      <c r="C77" s="68">
        <v>162</v>
      </c>
      <c r="D77" s="73"/>
      <c r="E77" s="74" t="s">
        <v>143</v>
      </c>
      <c r="F77" s="66">
        <f t="shared" si="1"/>
        <v>236</v>
      </c>
    </row>
    <row r="78" spans="1:7" x14ac:dyDescent="0.4">
      <c r="A78" s="6">
        <v>41266</v>
      </c>
      <c r="B78" s="68">
        <v>86</v>
      </c>
      <c r="C78" s="68">
        <v>176</v>
      </c>
      <c r="D78" s="73"/>
      <c r="E78" s="74"/>
      <c r="F78" s="66">
        <f t="shared" si="1"/>
        <v>262</v>
      </c>
    </row>
    <row r="79" spans="1:7" x14ac:dyDescent="0.4">
      <c r="A79" s="6">
        <v>41267</v>
      </c>
      <c r="B79" s="68">
        <v>255</v>
      </c>
      <c r="C79" s="68">
        <v>117</v>
      </c>
      <c r="D79" s="73" t="s">
        <v>155</v>
      </c>
      <c r="E79" s="74" t="s">
        <v>156</v>
      </c>
      <c r="F79" s="66">
        <f t="shared" si="1"/>
        <v>372</v>
      </c>
    </row>
    <row r="80" spans="1:7" x14ac:dyDescent="0.4">
      <c r="A80" s="6">
        <v>41273</v>
      </c>
      <c r="B80" s="68"/>
      <c r="C80" s="68">
        <v>175</v>
      </c>
      <c r="D80" s="69" t="s">
        <v>153</v>
      </c>
      <c r="E80" s="74" t="s">
        <v>154</v>
      </c>
      <c r="F80" s="66">
        <f t="shared" si="1"/>
        <v>175</v>
      </c>
    </row>
    <row r="81" spans="1:6" x14ac:dyDescent="0.4">
      <c r="A81" s="6" t="s">
        <v>103</v>
      </c>
      <c r="B81" s="68"/>
      <c r="C81" s="68"/>
      <c r="D81" s="73"/>
      <c r="E81" s="74"/>
      <c r="F81" s="67">
        <f>SUM(F75:F80)</f>
        <v>1525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7"/>
  <sheetViews>
    <sheetView topLeftCell="A91" workbookViewId="0">
      <selection activeCell="I115" sqref="I115"/>
    </sheetView>
  </sheetViews>
  <sheetFormatPr defaultRowHeight="14.6" x14ac:dyDescent="0.4"/>
  <cols>
    <col min="1" max="1" width="11.69140625" customWidth="1"/>
    <col min="4" max="4" width="18.53515625" customWidth="1"/>
    <col min="5" max="5" width="15.3046875" customWidth="1"/>
  </cols>
  <sheetData>
    <row r="1" spans="1:6" ht="22.75" x14ac:dyDescent="0.55000000000000004">
      <c r="A1" s="8">
        <v>2011</v>
      </c>
      <c r="B1" s="9">
        <v>0.35416666666666669</v>
      </c>
      <c r="C1" s="9">
        <v>0.45833333333333331</v>
      </c>
      <c r="D1" s="10" t="s">
        <v>46</v>
      </c>
      <c r="E1" s="11" t="s">
        <v>47</v>
      </c>
      <c r="F1" s="26" t="s">
        <v>23</v>
      </c>
    </row>
    <row r="2" spans="1:6" x14ac:dyDescent="0.4">
      <c r="A2" s="13">
        <v>40545</v>
      </c>
      <c r="B2" s="14">
        <v>59</v>
      </c>
      <c r="C2" s="14">
        <v>196</v>
      </c>
      <c r="D2" s="2"/>
      <c r="E2" s="2" t="s">
        <v>25</v>
      </c>
      <c r="F2" s="15">
        <v>255</v>
      </c>
    </row>
    <row r="3" spans="1:6" x14ac:dyDescent="0.4">
      <c r="A3" s="13">
        <v>40552</v>
      </c>
      <c r="B3" s="14">
        <v>32</v>
      </c>
      <c r="C3" s="14">
        <v>174</v>
      </c>
      <c r="D3" s="2" t="s">
        <v>107</v>
      </c>
      <c r="E3" s="2" t="s">
        <v>24</v>
      </c>
      <c r="F3" s="15">
        <v>206</v>
      </c>
    </row>
    <row r="4" spans="1:6" x14ac:dyDescent="0.4">
      <c r="A4" s="13">
        <v>40559</v>
      </c>
      <c r="B4" s="14">
        <v>66</v>
      </c>
      <c r="C4" s="14">
        <v>197</v>
      </c>
      <c r="D4" s="2" t="s">
        <v>108</v>
      </c>
      <c r="E4" s="2" t="s">
        <v>25</v>
      </c>
      <c r="F4" s="15">
        <v>263</v>
      </c>
    </row>
    <row r="5" spans="1:6" x14ac:dyDescent="0.4">
      <c r="A5" s="13">
        <v>40566</v>
      </c>
      <c r="B5" s="14">
        <v>83</v>
      </c>
      <c r="C5" s="14">
        <v>193</v>
      </c>
      <c r="D5" s="2" t="s">
        <v>69</v>
      </c>
      <c r="E5" s="2" t="s">
        <v>31</v>
      </c>
      <c r="F5" s="15">
        <v>276</v>
      </c>
    </row>
    <row r="6" spans="1:6" x14ac:dyDescent="0.4">
      <c r="A6" s="13">
        <v>40573</v>
      </c>
      <c r="B6" s="14">
        <v>66</v>
      </c>
      <c r="C6" s="14">
        <v>208</v>
      </c>
      <c r="D6" s="2"/>
      <c r="E6" s="2" t="s">
        <v>24</v>
      </c>
      <c r="F6" s="15">
        <v>274</v>
      </c>
    </row>
    <row r="7" spans="1:6" x14ac:dyDescent="0.4">
      <c r="A7" s="2" t="s">
        <v>82</v>
      </c>
      <c r="B7" s="14"/>
      <c r="C7" s="14"/>
      <c r="D7" s="2"/>
      <c r="E7" s="2"/>
      <c r="F7" s="16">
        <v>1274</v>
      </c>
    </row>
    <row r="9" spans="1:6" x14ac:dyDescent="0.4">
      <c r="A9" s="2"/>
      <c r="B9" s="14" t="s">
        <v>109</v>
      </c>
      <c r="C9" s="27">
        <v>0.45833333333333331</v>
      </c>
      <c r="D9" s="2"/>
      <c r="E9" s="2"/>
      <c r="F9" s="14" t="s">
        <v>23</v>
      </c>
    </row>
    <row r="10" spans="1:6" x14ac:dyDescent="0.4">
      <c r="A10" s="13">
        <v>40580</v>
      </c>
      <c r="B10" s="14">
        <v>84</v>
      </c>
      <c r="C10" s="14">
        <v>234</v>
      </c>
      <c r="D10" s="2"/>
      <c r="E10" s="2" t="s">
        <v>25</v>
      </c>
      <c r="F10" s="15">
        <v>318</v>
      </c>
    </row>
    <row r="11" spans="1:6" x14ac:dyDescent="0.4">
      <c r="A11" s="13">
        <v>40587</v>
      </c>
      <c r="B11" s="14">
        <v>53</v>
      </c>
      <c r="C11" s="14">
        <v>201</v>
      </c>
      <c r="D11" s="2"/>
      <c r="E11" s="2" t="s">
        <v>25</v>
      </c>
      <c r="F11" s="15">
        <v>254</v>
      </c>
    </row>
    <row r="12" spans="1:6" x14ac:dyDescent="0.4">
      <c r="A12" s="13">
        <v>40594</v>
      </c>
      <c r="B12" s="14">
        <v>57</v>
      </c>
      <c r="C12" s="14">
        <v>200</v>
      </c>
      <c r="D12" s="2"/>
      <c r="E12" s="2" t="s">
        <v>25</v>
      </c>
      <c r="F12" s="15">
        <v>257</v>
      </c>
    </row>
    <row r="13" spans="1:6" x14ac:dyDescent="0.4">
      <c r="A13" s="13">
        <v>40601</v>
      </c>
      <c r="B13" s="14">
        <v>80</v>
      </c>
      <c r="C13" s="14">
        <v>193</v>
      </c>
      <c r="D13" s="2"/>
      <c r="E13" s="2" t="s">
        <v>30</v>
      </c>
      <c r="F13" s="15">
        <v>273</v>
      </c>
    </row>
    <row r="14" spans="1:6" x14ac:dyDescent="0.4">
      <c r="A14" s="2" t="s">
        <v>84</v>
      </c>
      <c r="B14" s="14"/>
      <c r="C14" s="14"/>
      <c r="D14" s="2"/>
      <c r="E14" s="2"/>
      <c r="F14" s="16">
        <v>1102</v>
      </c>
    </row>
    <row r="16" spans="1:6" ht="18" x14ac:dyDescent="0.45">
      <c r="A16" s="28" t="s">
        <v>110</v>
      </c>
    </row>
    <row r="17" spans="1:7" ht="18" x14ac:dyDescent="0.45">
      <c r="A17" s="28"/>
    </row>
    <row r="18" spans="1:7" x14ac:dyDescent="0.4">
      <c r="A18" s="2"/>
      <c r="B18" s="29">
        <v>0.35416666666666669</v>
      </c>
      <c r="C18" s="29">
        <v>0.45833333333333331</v>
      </c>
      <c r="D18" s="2"/>
      <c r="E18" s="2"/>
      <c r="F18" s="30" t="s">
        <v>23</v>
      </c>
      <c r="G18" s="2"/>
    </row>
    <row r="19" spans="1:7" x14ac:dyDescent="0.4">
      <c r="A19" s="13">
        <v>40608</v>
      </c>
      <c r="B19" s="14">
        <v>78</v>
      </c>
      <c r="C19" s="14">
        <v>184</v>
      </c>
      <c r="D19" s="2"/>
      <c r="E19" s="2" t="s">
        <v>29</v>
      </c>
      <c r="F19" s="15">
        <v>262</v>
      </c>
      <c r="G19" s="15">
        <v>262</v>
      </c>
    </row>
    <row r="20" spans="1:7" x14ac:dyDescent="0.4">
      <c r="A20" s="13">
        <v>40611</v>
      </c>
      <c r="B20" s="14"/>
      <c r="C20" s="14">
        <v>107</v>
      </c>
      <c r="D20" s="2" t="s">
        <v>111</v>
      </c>
      <c r="E20" s="2" t="s">
        <v>24</v>
      </c>
      <c r="F20" s="15">
        <v>107</v>
      </c>
      <c r="G20" s="2"/>
    </row>
    <row r="21" spans="1:7" x14ac:dyDescent="0.4">
      <c r="A21" s="13">
        <v>40615</v>
      </c>
      <c r="B21" s="14">
        <v>32</v>
      </c>
      <c r="C21" s="14">
        <v>154</v>
      </c>
      <c r="D21" s="2"/>
      <c r="E21" s="2" t="s">
        <v>25</v>
      </c>
      <c r="F21" s="15">
        <v>186</v>
      </c>
      <c r="G21" s="15">
        <v>186</v>
      </c>
    </row>
    <row r="22" spans="1:7" x14ac:dyDescent="0.4">
      <c r="A22" s="13">
        <v>40622</v>
      </c>
      <c r="B22" s="14">
        <v>81</v>
      </c>
      <c r="C22" s="14">
        <v>192</v>
      </c>
      <c r="D22" s="2"/>
      <c r="E22" s="2" t="s">
        <v>25</v>
      </c>
      <c r="F22" s="15">
        <v>273</v>
      </c>
      <c r="G22" s="15">
        <v>273</v>
      </c>
    </row>
    <row r="23" spans="1:7" x14ac:dyDescent="0.4">
      <c r="A23" s="13">
        <v>40629</v>
      </c>
      <c r="B23" s="14">
        <v>78</v>
      </c>
      <c r="C23" s="14">
        <v>213</v>
      </c>
      <c r="D23" s="2"/>
      <c r="E23" s="2" t="s">
        <v>25</v>
      </c>
      <c r="F23" s="15">
        <v>291</v>
      </c>
      <c r="G23" s="15">
        <v>291</v>
      </c>
    </row>
    <row r="24" spans="1:7" x14ac:dyDescent="0.4">
      <c r="A24" s="2" t="s">
        <v>86</v>
      </c>
      <c r="B24" s="14"/>
      <c r="C24" s="14"/>
      <c r="D24" s="2"/>
      <c r="E24" s="2"/>
      <c r="F24" s="16">
        <v>1119</v>
      </c>
      <c r="G24" s="2">
        <f>SUM(G19:G23)</f>
        <v>1012</v>
      </c>
    </row>
    <row r="27" spans="1:7" x14ac:dyDescent="0.4">
      <c r="A27" s="2"/>
      <c r="B27" s="31">
        <v>0.35416666666666669</v>
      </c>
      <c r="C27" s="31">
        <v>0.45833333333333331</v>
      </c>
      <c r="D27" s="2"/>
      <c r="E27" s="2"/>
      <c r="F27" s="32" t="s">
        <v>112</v>
      </c>
      <c r="G27" s="2"/>
    </row>
    <row r="28" spans="1:7" x14ac:dyDescent="0.4">
      <c r="A28" s="13">
        <v>40636</v>
      </c>
      <c r="B28" s="14">
        <v>65</v>
      </c>
      <c r="C28" s="14">
        <v>188</v>
      </c>
      <c r="D28" s="2"/>
      <c r="E28" s="2" t="s">
        <v>24</v>
      </c>
      <c r="F28" s="33">
        <v>253</v>
      </c>
      <c r="G28" s="33">
        <v>253</v>
      </c>
    </row>
    <row r="29" spans="1:7" x14ac:dyDescent="0.4">
      <c r="A29" s="13">
        <v>40643</v>
      </c>
      <c r="B29" s="14">
        <v>63</v>
      </c>
      <c r="C29" s="14">
        <v>203</v>
      </c>
      <c r="D29" s="2"/>
      <c r="E29" s="2" t="s">
        <v>25</v>
      </c>
      <c r="F29" s="33">
        <v>266</v>
      </c>
      <c r="G29" s="33">
        <v>266</v>
      </c>
    </row>
    <row r="30" spans="1:7" x14ac:dyDescent="0.4">
      <c r="A30" s="13">
        <v>40650</v>
      </c>
      <c r="B30" s="14">
        <v>70</v>
      </c>
      <c r="C30" s="14">
        <v>239</v>
      </c>
      <c r="D30" s="2" t="s">
        <v>68</v>
      </c>
      <c r="E30" s="2" t="s">
        <v>25</v>
      </c>
      <c r="F30" s="33">
        <v>309</v>
      </c>
      <c r="G30" s="33">
        <v>309</v>
      </c>
    </row>
    <row r="31" spans="1:7" x14ac:dyDescent="0.4">
      <c r="A31" s="13">
        <v>40654</v>
      </c>
      <c r="B31" s="14"/>
      <c r="C31" s="14">
        <v>128</v>
      </c>
      <c r="D31" s="2" t="s">
        <v>27</v>
      </c>
      <c r="E31" s="2"/>
      <c r="F31" s="33">
        <v>128</v>
      </c>
      <c r="G31" s="2"/>
    </row>
    <row r="32" spans="1:7" x14ac:dyDescent="0.4">
      <c r="A32" s="13">
        <v>40655</v>
      </c>
      <c r="B32" s="14"/>
      <c r="C32" s="14">
        <v>90</v>
      </c>
      <c r="D32" s="2" t="s">
        <v>87</v>
      </c>
      <c r="E32" s="2" t="s">
        <v>29</v>
      </c>
      <c r="F32" s="33">
        <v>90</v>
      </c>
      <c r="G32" s="2"/>
    </row>
    <row r="33" spans="1:7" x14ac:dyDescent="0.4">
      <c r="A33" s="13">
        <v>40657</v>
      </c>
      <c r="B33" s="14">
        <v>120</v>
      </c>
      <c r="C33" s="14">
        <v>449</v>
      </c>
      <c r="D33" s="2" t="s">
        <v>28</v>
      </c>
      <c r="E33" s="2" t="s">
        <v>25</v>
      </c>
      <c r="F33" s="33">
        <v>569</v>
      </c>
      <c r="G33" s="33">
        <v>569</v>
      </c>
    </row>
    <row r="34" spans="1:7" x14ac:dyDescent="0.4">
      <c r="A34" s="2" t="s">
        <v>90</v>
      </c>
      <c r="B34" s="14"/>
      <c r="C34" s="14"/>
      <c r="D34" s="2"/>
      <c r="E34" s="2"/>
      <c r="F34" s="16">
        <v>1615</v>
      </c>
      <c r="G34" s="2">
        <f>SUM(G28:G33)</f>
        <v>1397</v>
      </c>
    </row>
    <row r="35" spans="1:7" ht="18" x14ac:dyDescent="0.45">
      <c r="A35" s="28"/>
    </row>
    <row r="36" spans="1:7" ht="18" x14ac:dyDescent="0.45">
      <c r="A36" s="28" t="s">
        <v>113</v>
      </c>
    </row>
    <row r="37" spans="1:7" ht="18" x14ac:dyDescent="0.45">
      <c r="A37" s="28"/>
    </row>
    <row r="38" spans="1:7" x14ac:dyDescent="0.4">
      <c r="A38" s="2"/>
      <c r="B38" s="29">
        <v>0.35416666666666669</v>
      </c>
      <c r="C38" s="29">
        <v>0.45833333333333331</v>
      </c>
      <c r="D38" s="2"/>
      <c r="E38" s="2"/>
      <c r="F38" s="30" t="s">
        <v>23</v>
      </c>
      <c r="G38" s="2"/>
    </row>
    <row r="39" spans="1:7" x14ac:dyDescent="0.4">
      <c r="A39" s="13">
        <v>40664</v>
      </c>
      <c r="B39" s="14">
        <v>63</v>
      </c>
      <c r="C39" s="14">
        <v>142</v>
      </c>
      <c r="D39" s="2"/>
      <c r="E39" s="2" t="s">
        <v>25</v>
      </c>
      <c r="F39" s="15">
        <v>205</v>
      </c>
      <c r="G39" s="2"/>
    </row>
    <row r="40" spans="1:7" x14ac:dyDescent="0.4">
      <c r="A40" s="13">
        <v>40671</v>
      </c>
      <c r="B40" s="14">
        <v>56</v>
      </c>
      <c r="C40" s="14">
        <v>239</v>
      </c>
      <c r="D40" s="2"/>
      <c r="E40" s="2" t="s">
        <v>25</v>
      </c>
      <c r="F40" s="15">
        <v>295</v>
      </c>
      <c r="G40" s="2"/>
    </row>
    <row r="41" spans="1:7" x14ac:dyDescent="0.4">
      <c r="A41" s="13">
        <v>40678</v>
      </c>
      <c r="B41" s="14">
        <v>51</v>
      </c>
      <c r="C41" s="14">
        <v>249</v>
      </c>
      <c r="D41" s="2"/>
      <c r="E41" s="2" t="s">
        <v>29</v>
      </c>
      <c r="F41" s="15">
        <v>300</v>
      </c>
      <c r="G41" s="2"/>
    </row>
    <row r="42" spans="1:7" x14ac:dyDescent="0.4">
      <c r="A42" s="13">
        <v>40685</v>
      </c>
      <c r="B42" s="14">
        <v>53</v>
      </c>
      <c r="C42" s="14">
        <v>213</v>
      </c>
      <c r="D42" s="2"/>
      <c r="E42" s="2" t="s">
        <v>25</v>
      </c>
      <c r="F42" s="15">
        <v>266</v>
      </c>
      <c r="G42" s="2"/>
    </row>
    <row r="43" spans="1:7" x14ac:dyDescent="0.4">
      <c r="A43" s="13">
        <v>40692</v>
      </c>
      <c r="B43" s="14">
        <v>52</v>
      </c>
      <c r="C43" s="14">
        <v>229</v>
      </c>
      <c r="D43" s="2"/>
      <c r="E43" s="2" t="s">
        <v>24</v>
      </c>
      <c r="F43" s="15">
        <v>281</v>
      </c>
      <c r="G43" s="2"/>
    </row>
    <row r="44" spans="1:7" x14ac:dyDescent="0.4">
      <c r="A44" s="2" t="s">
        <v>92</v>
      </c>
      <c r="B44" s="14"/>
      <c r="C44" s="14"/>
      <c r="D44" s="2"/>
      <c r="E44" s="2"/>
      <c r="F44" s="16">
        <v>1347</v>
      </c>
      <c r="G44" s="2"/>
    </row>
    <row r="46" spans="1:7" ht="18" x14ac:dyDescent="0.45">
      <c r="A46" s="28" t="s">
        <v>114</v>
      </c>
    </row>
    <row r="47" spans="1:7" ht="18" x14ac:dyDescent="0.45">
      <c r="A47" s="28"/>
    </row>
    <row r="48" spans="1:7" ht="18" x14ac:dyDescent="0.45">
      <c r="A48" s="28"/>
    </row>
    <row r="49" spans="1:7" x14ac:dyDescent="0.4">
      <c r="A49" s="34" t="s">
        <v>115</v>
      </c>
      <c r="B49" s="35">
        <v>0.35416666666666669</v>
      </c>
      <c r="C49" s="35">
        <v>0.45833333333333331</v>
      </c>
      <c r="D49" s="34"/>
      <c r="E49" s="34"/>
      <c r="F49" s="36" t="s">
        <v>23</v>
      </c>
      <c r="G49" s="34"/>
    </row>
    <row r="50" spans="1:7" x14ac:dyDescent="0.4">
      <c r="A50" s="13">
        <v>40699</v>
      </c>
      <c r="B50" s="14">
        <v>74</v>
      </c>
      <c r="C50" s="14">
        <v>183</v>
      </c>
      <c r="D50" s="2"/>
      <c r="E50" s="2" t="s">
        <v>25</v>
      </c>
      <c r="F50" s="15">
        <v>257</v>
      </c>
      <c r="G50" s="2"/>
    </row>
    <row r="51" spans="1:7" x14ac:dyDescent="0.4">
      <c r="A51" s="13">
        <v>40706</v>
      </c>
      <c r="B51" s="14">
        <v>47</v>
      </c>
      <c r="C51" s="14">
        <v>183</v>
      </c>
      <c r="D51" s="2"/>
      <c r="E51" s="2" t="s">
        <v>25</v>
      </c>
      <c r="F51" s="15">
        <v>230</v>
      </c>
      <c r="G51" s="2"/>
    </row>
    <row r="52" spans="1:7" x14ac:dyDescent="0.4">
      <c r="A52" s="13">
        <v>40713</v>
      </c>
      <c r="B52" s="14">
        <v>66</v>
      </c>
      <c r="C52" s="14">
        <v>245</v>
      </c>
      <c r="D52" s="2"/>
      <c r="E52" s="2" t="s">
        <v>29</v>
      </c>
      <c r="F52" s="15">
        <v>311</v>
      </c>
      <c r="G52" s="2"/>
    </row>
    <row r="53" spans="1:7" x14ac:dyDescent="0.4">
      <c r="A53" s="13">
        <v>40720</v>
      </c>
      <c r="B53" s="14">
        <v>73</v>
      </c>
      <c r="C53" s="14">
        <v>125</v>
      </c>
      <c r="D53" s="2"/>
      <c r="E53" s="2" t="s">
        <v>25</v>
      </c>
      <c r="F53" s="15">
        <v>198</v>
      </c>
      <c r="G53" s="2"/>
    </row>
    <row r="54" spans="1:7" x14ac:dyDescent="0.4">
      <c r="A54" s="2" t="s">
        <v>94</v>
      </c>
      <c r="B54" s="14"/>
      <c r="C54" s="14"/>
      <c r="D54" s="2"/>
      <c r="E54" s="2"/>
      <c r="F54" s="16">
        <v>996</v>
      </c>
      <c r="G54" s="2"/>
    </row>
    <row r="57" spans="1:7" ht="18" x14ac:dyDescent="0.45">
      <c r="A57" s="28" t="s">
        <v>116</v>
      </c>
    </row>
    <row r="58" spans="1:7" ht="17.600000000000001" x14ac:dyDescent="0.4">
      <c r="A58" s="37"/>
    </row>
    <row r="59" spans="1:7" x14ac:dyDescent="0.4">
      <c r="A59" s="17" t="s">
        <v>117</v>
      </c>
      <c r="B59" s="38" t="s">
        <v>109</v>
      </c>
      <c r="C59" s="39">
        <v>0.45833333333333331</v>
      </c>
      <c r="D59" s="17"/>
      <c r="E59" s="17"/>
      <c r="F59" s="38" t="s">
        <v>23</v>
      </c>
      <c r="G59" s="17"/>
    </row>
    <row r="60" spans="1:7" x14ac:dyDescent="0.4">
      <c r="A60" s="13">
        <v>40727</v>
      </c>
      <c r="B60" s="14">
        <v>41</v>
      </c>
      <c r="C60" s="14">
        <v>152</v>
      </c>
      <c r="D60" s="2"/>
      <c r="E60" s="2" t="s">
        <v>25</v>
      </c>
      <c r="F60" s="15">
        <v>193</v>
      </c>
      <c r="G60" s="2"/>
    </row>
    <row r="61" spans="1:7" x14ac:dyDescent="0.4">
      <c r="A61" s="13">
        <v>40734</v>
      </c>
      <c r="B61" s="14">
        <v>49</v>
      </c>
      <c r="C61" s="14">
        <v>176</v>
      </c>
      <c r="D61" s="2"/>
      <c r="E61" s="2" t="s">
        <v>25</v>
      </c>
      <c r="F61" s="15">
        <v>225</v>
      </c>
      <c r="G61" s="2"/>
    </row>
    <row r="62" spans="1:7" x14ac:dyDescent="0.4">
      <c r="A62" s="13">
        <v>40741</v>
      </c>
      <c r="B62" s="14">
        <v>43</v>
      </c>
      <c r="C62" s="14">
        <v>212</v>
      </c>
      <c r="D62" s="2" t="s">
        <v>58</v>
      </c>
      <c r="E62" s="2" t="s">
        <v>24</v>
      </c>
      <c r="F62" s="15">
        <v>255</v>
      </c>
      <c r="G62" s="2"/>
    </row>
    <row r="63" spans="1:7" x14ac:dyDescent="0.4">
      <c r="A63" s="13">
        <v>40748</v>
      </c>
      <c r="B63" s="14">
        <v>45</v>
      </c>
      <c r="C63" s="14">
        <v>211</v>
      </c>
      <c r="D63" s="2"/>
      <c r="E63" s="2" t="s">
        <v>25</v>
      </c>
      <c r="F63" s="15">
        <v>256</v>
      </c>
      <c r="G63" s="2"/>
    </row>
    <row r="64" spans="1:7" x14ac:dyDescent="0.4">
      <c r="A64" s="13">
        <v>40755</v>
      </c>
      <c r="B64" s="14">
        <v>57</v>
      </c>
      <c r="C64" s="14">
        <v>203</v>
      </c>
      <c r="D64" s="2"/>
      <c r="E64" s="2" t="s">
        <v>25</v>
      </c>
      <c r="F64" s="15">
        <v>260</v>
      </c>
      <c r="G64" s="2"/>
    </row>
    <row r="65" spans="1:7" x14ac:dyDescent="0.4">
      <c r="A65" s="2" t="s">
        <v>95</v>
      </c>
      <c r="B65" s="14"/>
      <c r="C65" s="14"/>
      <c r="D65" s="2"/>
      <c r="E65" s="2"/>
      <c r="F65" s="16">
        <v>1189</v>
      </c>
      <c r="G65" s="2"/>
    </row>
    <row r="66" spans="1:7" ht="18" x14ac:dyDescent="0.45">
      <c r="A66" s="28"/>
    </row>
    <row r="67" spans="1:7" ht="18" x14ac:dyDescent="0.45">
      <c r="A67" s="28" t="s">
        <v>118</v>
      </c>
    </row>
    <row r="68" spans="1:7" ht="18" x14ac:dyDescent="0.45">
      <c r="A68" s="28"/>
    </row>
    <row r="69" spans="1:7" x14ac:dyDescent="0.4">
      <c r="A69" s="34" t="s">
        <v>119</v>
      </c>
      <c r="B69" s="31">
        <v>0.35416666666666669</v>
      </c>
      <c r="C69" s="31">
        <v>0.45833333333333331</v>
      </c>
      <c r="D69" s="34"/>
      <c r="E69" s="34"/>
      <c r="F69" s="32" t="s">
        <v>23</v>
      </c>
      <c r="G69" s="2"/>
    </row>
    <row r="70" spans="1:7" x14ac:dyDescent="0.4">
      <c r="A70" s="40">
        <v>40762</v>
      </c>
      <c r="B70" s="41">
        <v>46</v>
      </c>
      <c r="C70" s="41">
        <v>194</v>
      </c>
      <c r="D70" s="42"/>
      <c r="E70" s="42" t="s">
        <v>25</v>
      </c>
      <c r="F70" s="43">
        <v>240</v>
      </c>
      <c r="G70" s="42"/>
    </row>
    <row r="71" spans="1:7" x14ac:dyDescent="0.4">
      <c r="A71" s="40">
        <v>40769</v>
      </c>
      <c r="B71" s="41">
        <v>66</v>
      </c>
      <c r="C71" s="41">
        <v>197</v>
      </c>
      <c r="D71" s="42"/>
      <c r="E71" s="42" t="s">
        <v>29</v>
      </c>
      <c r="F71" s="43">
        <v>263</v>
      </c>
      <c r="G71" s="42"/>
    </row>
    <row r="72" spans="1:7" x14ac:dyDescent="0.4">
      <c r="A72" s="40">
        <v>40776</v>
      </c>
      <c r="B72" s="41">
        <v>51</v>
      </c>
      <c r="C72" s="41">
        <v>189</v>
      </c>
      <c r="D72" s="42"/>
      <c r="E72" s="42" t="s">
        <v>25</v>
      </c>
      <c r="F72" s="43">
        <v>240</v>
      </c>
      <c r="G72" s="42"/>
    </row>
    <row r="73" spans="1:7" x14ac:dyDescent="0.4">
      <c r="A73" s="40">
        <v>40783</v>
      </c>
      <c r="B73" s="41">
        <v>55</v>
      </c>
      <c r="C73" s="41">
        <v>202</v>
      </c>
      <c r="D73" s="42"/>
      <c r="E73" s="42" t="s">
        <v>25</v>
      </c>
      <c r="F73" s="43">
        <v>257</v>
      </c>
      <c r="G73" s="42"/>
    </row>
    <row r="74" spans="1:7" x14ac:dyDescent="0.4">
      <c r="A74" s="42" t="s">
        <v>96</v>
      </c>
      <c r="B74" s="41"/>
      <c r="C74" s="41"/>
      <c r="D74" s="42"/>
      <c r="E74" s="42"/>
      <c r="F74" s="44">
        <v>1000</v>
      </c>
      <c r="G74" s="42"/>
    </row>
    <row r="76" spans="1:7" ht="18" x14ac:dyDescent="0.45">
      <c r="A76" s="28" t="s">
        <v>120</v>
      </c>
    </row>
    <row r="77" spans="1:7" ht="18" x14ac:dyDescent="0.45">
      <c r="A77" s="28"/>
    </row>
    <row r="78" spans="1:7" x14ac:dyDescent="0.4">
      <c r="A78" s="2"/>
      <c r="B78" s="29">
        <v>0.35416666666666669</v>
      </c>
      <c r="C78" s="29">
        <v>0.45833333333333331</v>
      </c>
      <c r="D78" s="2"/>
      <c r="E78" s="2"/>
      <c r="F78" s="30" t="s">
        <v>121</v>
      </c>
      <c r="G78" s="2"/>
    </row>
    <row r="79" spans="1:7" x14ac:dyDescent="0.4">
      <c r="A79" s="13">
        <v>40790</v>
      </c>
      <c r="B79" s="14">
        <v>41</v>
      </c>
      <c r="C79" s="14">
        <v>170</v>
      </c>
      <c r="D79" s="2"/>
      <c r="E79" s="2" t="s">
        <v>25</v>
      </c>
      <c r="F79" s="15">
        <v>211</v>
      </c>
      <c r="G79" s="2"/>
    </row>
    <row r="80" spans="1:7" x14ac:dyDescent="0.4">
      <c r="A80" s="13">
        <v>40797</v>
      </c>
      <c r="B80" s="14">
        <v>61</v>
      </c>
      <c r="C80" s="14">
        <v>197</v>
      </c>
      <c r="D80" s="2" t="s">
        <v>122</v>
      </c>
      <c r="E80" s="2" t="s">
        <v>25</v>
      </c>
      <c r="F80" s="15">
        <v>258</v>
      </c>
      <c r="G80" s="2"/>
    </row>
    <row r="81" spans="1:7" x14ac:dyDescent="0.4">
      <c r="A81" s="13">
        <v>40804</v>
      </c>
      <c r="B81" s="14">
        <v>56</v>
      </c>
      <c r="C81" s="14">
        <v>225</v>
      </c>
      <c r="D81" s="2"/>
      <c r="E81" s="2" t="s">
        <v>25</v>
      </c>
      <c r="F81" s="15">
        <v>281</v>
      </c>
      <c r="G81" s="2"/>
    </row>
    <row r="82" spans="1:7" x14ac:dyDescent="0.4">
      <c r="A82" s="13">
        <v>40811</v>
      </c>
      <c r="B82" s="14">
        <v>57</v>
      </c>
      <c r="C82" s="14">
        <v>235</v>
      </c>
      <c r="D82" s="2"/>
      <c r="E82" s="2" t="s">
        <v>25</v>
      </c>
      <c r="F82" s="15">
        <v>292</v>
      </c>
      <c r="G82" s="2"/>
    </row>
    <row r="83" spans="1:7" x14ac:dyDescent="0.4">
      <c r="A83" s="175" t="s">
        <v>97</v>
      </c>
      <c r="B83" s="175"/>
      <c r="C83" s="14"/>
      <c r="D83" s="17"/>
      <c r="E83" s="2"/>
      <c r="F83" s="16">
        <v>1042</v>
      </c>
      <c r="G83" s="2"/>
    </row>
    <row r="85" spans="1:7" ht="18" x14ac:dyDescent="0.45">
      <c r="A85" s="28" t="s">
        <v>125</v>
      </c>
    </row>
    <row r="86" spans="1:7" ht="18" x14ac:dyDescent="0.45">
      <c r="A86" s="28"/>
    </row>
    <row r="87" spans="1:7" ht="18.45" thickBot="1" x14ac:dyDescent="0.5">
      <c r="A87" s="28" t="s">
        <v>126</v>
      </c>
    </row>
    <row r="88" spans="1:7" ht="15" thickBot="1" x14ac:dyDescent="0.45">
      <c r="A88" s="46"/>
      <c r="B88" s="47"/>
      <c r="C88" s="47"/>
      <c r="D88" s="48"/>
      <c r="E88" s="49"/>
      <c r="F88" s="47"/>
      <c r="G88" s="45"/>
    </row>
    <row r="89" spans="1:7" ht="15" thickBot="1" x14ac:dyDescent="0.45">
      <c r="A89" s="50">
        <v>40818</v>
      </c>
      <c r="B89" s="51">
        <v>60</v>
      </c>
      <c r="C89" s="51">
        <v>240</v>
      </c>
      <c r="D89" s="52"/>
      <c r="E89" s="53" t="s">
        <v>24</v>
      </c>
      <c r="F89" s="54">
        <v>300</v>
      </c>
      <c r="G89" s="45"/>
    </row>
    <row r="90" spans="1:7" ht="15" thickBot="1" x14ac:dyDescent="0.45">
      <c r="A90" s="50">
        <v>40825</v>
      </c>
      <c r="B90" s="51">
        <v>46</v>
      </c>
      <c r="C90" s="51">
        <v>158</v>
      </c>
      <c r="D90" s="52"/>
      <c r="E90" s="53" t="s">
        <v>25</v>
      </c>
      <c r="F90" s="54">
        <v>204</v>
      </c>
      <c r="G90" s="17"/>
    </row>
    <row r="91" spans="1:7" ht="15" thickBot="1" x14ac:dyDescent="0.45">
      <c r="A91" s="50">
        <v>40832</v>
      </c>
      <c r="B91" s="51">
        <v>61</v>
      </c>
      <c r="C91" s="51">
        <v>182</v>
      </c>
      <c r="D91" s="52"/>
      <c r="E91" s="53" t="s">
        <v>29</v>
      </c>
      <c r="F91" s="54">
        <v>243</v>
      </c>
      <c r="G91" s="45"/>
    </row>
    <row r="92" spans="1:7" ht="15" thickBot="1" x14ac:dyDescent="0.45">
      <c r="A92" s="50">
        <v>40839</v>
      </c>
      <c r="B92" s="51">
        <v>52</v>
      </c>
      <c r="C92" s="51">
        <v>220</v>
      </c>
      <c r="D92" s="53" t="s">
        <v>123</v>
      </c>
      <c r="E92" s="53" t="s">
        <v>25</v>
      </c>
      <c r="F92" s="54">
        <v>272</v>
      </c>
      <c r="G92" s="45"/>
    </row>
    <row r="93" spans="1:7" ht="15" thickBot="1" x14ac:dyDescent="0.45">
      <c r="A93" s="50">
        <v>40846</v>
      </c>
      <c r="B93" s="51">
        <v>56</v>
      </c>
      <c r="C93" s="51">
        <v>206</v>
      </c>
      <c r="D93" s="55"/>
      <c r="E93" s="53" t="s">
        <v>124</v>
      </c>
      <c r="F93" s="54">
        <v>262</v>
      </c>
      <c r="G93" s="45"/>
    </row>
    <row r="94" spans="1:7" ht="25.3" thickBot="1" x14ac:dyDescent="0.45">
      <c r="A94" s="56" t="s">
        <v>98</v>
      </c>
      <c r="B94" s="51"/>
      <c r="C94" s="51"/>
      <c r="D94" s="55"/>
      <c r="E94" s="52"/>
      <c r="F94" s="57">
        <v>1281</v>
      </c>
      <c r="G94" s="45"/>
    </row>
    <row r="97" spans="1:7" ht="18" x14ac:dyDescent="0.45">
      <c r="A97" s="28" t="s">
        <v>127</v>
      </c>
    </row>
    <row r="98" spans="1:7" ht="18" x14ac:dyDescent="0.45">
      <c r="A98" s="28"/>
    </row>
    <row r="99" spans="1:7" ht="15" thickBot="1" x14ac:dyDescent="0.45">
      <c r="A99" s="59" t="s">
        <v>128</v>
      </c>
    </row>
    <row r="100" spans="1:7" ht="15" thickBot="1" x14ac:dyDescent="0.45">
      <c r="A100" s="46"/>
      <c r="B100" s="47"/>
      <c r="C100" s="47"/>
      <c r="D100" s="49"/>
      <c r="E100" s="49"/>
      <c r="F100" s="47"/>
      <c r="G100" s="49"/>
    </row>
    <row r="101" spans="1:7" ht="15" thickBot="1" x14ac:dyDescent="0.45">
      <c r="A101" s="50">
        <v>40853</v>
      </c>
      <c r="B101" s="51">
        <v>55</v>
      </c>
      <c r="C101" s="51">
        <v>191</v>
      </c>
      <c r="D101" s="52"/>
      <c r="E101" s="53" t="s">
        <v>25</v>
      </c>
      <c r="F101" s="54">
        <v>246</v>
      </c>
      <c r="G101" s="52"/>
    </row>
    <row r="102" spans="1:7" ht="15" thickBot="1" x14ac:dyDescent="0.45">
      <c r="A102" s="50">
        <v>40860</v>
      </c>
      <c r="B102" s="51">
        <v>46</v>
      </c>
      <c r="C102" s="51">
        <v>166</v>
      </c>
      <c r="D102" s="53" t="s">
        <v>77</v>
      </c>
      <c r="E102" s="53" t="s">
        <v>25</v>
      </c>
      <c r="F102" s="54">
        <v>212</v>
      </c>
      <c r="G102" s="52"/>
    </row>
    <row r="103" spans="1:7" ht="15" thickBot="1" x14ac:dyDescent="0.45">
      <c r="A103" s="50">
        <v>40867</v>
      </c>
      <c r="B103" s="51">
        <v>57</v>
      </c>
      <c r="C103" s="51">
        <v>203</v>
      </c>
      <c r="D103" s="52"/>
      <c r="E103" s="53" t="s">
        <v>25</v>
      </c>
      <c r="F103" s="54">
        <v>260</v>
      </c>
      <c r="G103" s="52"/>
    </row>
    <row r="104" spans="1:7" ht="15" thickBot="1" x14ac:dyDescent="0.45">
      <c r="A104" s="50">
        <v>40874</v>
      </c>
      <c r="B104" s="51">
        <v>63</v>
      </c>
      <c r="C104" s="51">
        <v>270</v>
      </c>
      <c r="D104" s="52"/>
      <c r="E104" s="53" t="s">
        <v>24</v>
      </c>
      <c r="F104" s="54">
        <v>333</v>
      </c>
      <c r="G104" s="52"/>
    </row>
    <row r="105" spans="1:7" ht="25.3" thickBot="1" x14ac:dyDescent="0.45">
      <c r="A105" s="56" t="s">
        <v>101</v>
      </c>
      <c r="B105" s="51"/>
      <c r="C105" s="51"/>
      <c r="D105" s="52"/>
      <c r="E105" s="52"/>
      <c r="F105" s="57">
        <v>1051</v>
      </c>
      <c r="G105" s="52"/>
    </row>
    <row r="108" spans="1:7" ht="18" x14ac:dyDescent="0.45">
      <c r="A108" s="28" t="s">
        <v>129</v>
      </c>
    </row>
    <row r="109" spans="1:7" ht="18" x14ac:dyDescent="0.45">
      <c r="A109" s="28"/>
    </row>
    <row r="110" spans="1:7" ht="18" x14ac:dyDescent="0.45">
      <c r="A110" s="28"/>
    </row>
    <row r="111" spans="1:7" x14ac:dyDescent="0.4">
      <c r="A111" s="58"/>
      <c r="B111" s="29">
        <v>0.35416666666666669</v>
      </c>
      <c r="C111" s="29">
        <v>0.45833333333333331</v>
      </c>
      <c r="D111" s="58"/>
      <c r="E111" s="58"/>
      <c r="F111" s="30" t="s">
        <v>23</v>
      </c>
      <c r="G111" s="58"/>
    </row>
    <row r="112" spans="1:7" x14ac:dyDescent="0.4">
      <c r="A112" s="13">
        <v>40881</v>
      </c>
      <c r="B112" s="14">
        <v>71</v>
      </c>
      <c r="C112" s="14">
        <v>247</v>
      </c>
      <c r="D112" s="58"/>
      <c r="E112" s="58" t="s">
        <v>24</v>
      </c>
      <c r="F112" s="15">
        <v>318</v>
      </c>
      <c r="G112" s="15">
        <v>318</v>
      </c>
    </row>
    <row r="113" spans="1:7" x14ac:dyDescent="0.4">
      <c r="A113" s="13">
        <v>40888</v>
      </c>
      <c r="B113" s="14">
        <v>57</v>
      </c>
      <c r="C113" s="14">
        <v>209</v>
      </c>
      <c r="D113" s="58"/>
      <c r="E113" s="58" t="s">
        <v>25</v>
      </c>
      <c r="F113" s="15">
        <v>266</v>
      </c>
      <c r="G113" s="15">
        <v>266</v>
      </c>
    </row>
    <row r="114" spans="1:7" x14ac:dyDescent="0.4">
      <c r="A114" s="13">
        <v>40895</v>
      </c>
      <c r="B114" s="14">
        <v>63</v>
      </c>
      <c r="C114" s="14">
        <v>195</v>
      </c>
      <c r="D114" s="58"/>
      <c r="E114" s="58" t="s">
        <v>25</v>
      </c>
      <c r="F114" s="15">
        <v>258</v>
      </c>
      <c r="G114" s="15">
        <v>258</v>
      </c>
    </row>
    <row r="115" spans="1:7" x14ac:dyDescent="0.4">
      <c r="A115" s="13">
        <v>40901</v>
      </c>
      <c r="B115" s="14">
        <v>282</v>
      </c>
      <c r="C115" s="14">
        <v>125</v>
      </c>
      <c r="D115" s="58" t="s">
        <v>80</v>
      </c>
      <c r="E115" s="58" t="s">
        <v>130</v>
      </c>
      <c r="F115" s="15">
        <v>407</v>
      </c>
      <c r="G115" s="15">
        <v>0</v>
      </c>
    </row>
    <row r="116" spans="1:7" x14ac:dyDescent="0.4">
      <c r="A116" s="13">
        <v>40902</v>
      </c>
      <c r="B116" s="14"/>
      <c r="C116" s="14">
        <v>55</v>
      </c>
      <c r="D116" s="58" t="s">
        <v>131</v>
      </c>
      <c r="E116" s="58" t="s">
        <v>132</v>
      </c>
      <c r="F116" s="15">
        <v>55</v>
      </c>
      <c r="G116" s="15">
        <v>55</v>
      </c>
    </row>
    <row r="117" spans="1:7" x14ac:dyDescent="0.4">
      <c r="A117" s="58" t="s">
        <v>103</v>
      </c>
      <c r="B117" s="14"/>
      <c r="C117" s="14"/>
      <c r="D117" s="58"/>
      <c r="E117" s="58"/>
      <c r="F117" s="16">
        <v>1304</v>
      </c>
      <c r="G117" s="16">
        <f>SUM(G112:G116)</f>
        <v>897</v>
      </c>
    </row>
  </sheetData>
  <mergeCells count="1">
    <mergeCell ref="A83:B8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95"/>
  <sheetViews>
    <sheetView topLeftCell="A10" workbookViewId="0">
      <selection activeCell="F111" sqref="F111"/>
    </sheetView>
  </sheetViews>
  <sheetFormatPr defaultRowHeight="14.6" x14ac:dyDescent="0.4"/>
  <cols>
    <col min="1" max="1" width="15.84375" customWidth="1"/>
    <col min="4" max="4" width="13.3828125" customWidth="1"/>
    <col min="5" max="5" width="13.84375" customWidth="1"/>
  </cols>
  <sheetData>
    <row r="1" spans="1:6" x14ac:dyDescent="0.4">
      <c r="A1">
        <v>2010</v>
      </c>
    </row>
    <row r="2" spans="1:6" x14ac:dyDescent="0.4">
      <c r="B2" s="5">
        <v>0.35416666666666669</v>
      </c>
      <c r="C2" s="5">
        <v>0.45833333333333331</v>
      </c>
      <c r="D2" t="s">
        <v>46</v>
      </c>
      <c r="E2" t="s">
        <v>47</v>
      </c>
      <c r="F2" t="s">
        <v>23</v>
      </c>
    </row>
    <row r="3" spans="1:6" x14ac:dyDescent="0.4">
      <c r="A3" s="6">
        <v>40181</v>
      </c>
      <c r="B3">
        <v>63</v>
      </c>
      <c r="C3">
        <v>189</v>
      </c>
      <c r="E3" t="s">
        <v>25</v>
      </c>
      <c r="F3">
        <v>252</v>
      </c>
    </row>
    <row r="4" spans="1:6" x14ac:dyDescent="0.4">
      <c r="A4" s="6">
        <v>40188</v>
      </c>
      <c r="B4">
        <v>61</v>
      </c>
      <c r="C4">
        <v>210</v>
      </c>
      <c r="E4" t="s">
        <v>24</v>
      </c>
      <c r="F4">
        <v>271</v>
      </c>
    </row>
    <row r="5" spans="1:6" x14ac:dyDescent="0.4">
      <c r="A5" s="6">
        <v>40195</v>
      </c>
      <c r="B5">
        <v>73</v>
      </c>
      <c r="C5">
        <v>214</v>
      </c>
      <c r="E5" t="s">
        <v>31</v>
      </c>
      <c r="F5">
        <v>287</v>
      </c>
    </row>
    <row r="6" spans="1:6" x14ac:dyDescent="0.4">
      <c r="A6" s="6">
        <v>40202</v>
      </c>
      <c r="B6">
        <v>64</v>
      </c>
      <c r="C6">
        <v>248</v>
      </c>
      <c r="E6" t="s">
        <v>25</v>
      </c>
      <c r="F6">
        <v>312</v>
      </c>
    </row>
    <row r="7" spans="1:6" x14ac:dyDescent="0.4">
      <c r="A7" s="6">
        <v>40209</v>
      </c>
      <c r="B7">
        <v>107</v>
      </c>
      <c r="C7">
        <v>172</v>
      </c>
      <c r="E7" t="s">
        <v>24</v>
      </c>
      <c r="F7">
        <v>279</v>
      </c>
    </row>
    <row r="8" spans="1:6" x14ac:dyDescent="0.4">
      <c r="A8" t="s">
        <v>82</v>
      </c>
      <c r="F8">
        <v>1401</v>
      </c>
    </row>
    <row r="10" spans="1:6" x14ac:dyDescent="0.4">
      <c r="A10" s="6">
        <v>40216</v>
      </c>
      <c r="B10">
        <v>94</v>
      </c>
      <c r="C10">
        <v>223</v>
      </c>
      <c r="E10" t="s">
        <v>25</v>
      </c>
      <c r="F10">
        <v>317</v>
      </c>
    </row>
    <row r="11" spans="1:6" x14ac:dyDescent="0.4">
      <c r="A11" s="6">
        <v>40223</v>
      </c>
      <c r="B11">
        <v>71</v>
      </c>
      <c r="C11">
        <v>212</v>
      </c>
      <c r="E11" t="s">
        <v>29</v>
      </c>
      <c r="F11">
        <v>283</v>
      </c>
    </row>
    <row r="12" spans="1:6" x14ac:dyDescent="0.4">
      <c r="A12" s="6">
        <v>40230</v>
      </c>
      <c r="B12">
        <v>89</v>
      </c>
      <c r="C12">
        <v>217</v>
      </c>
      <c r="E12" t="s">
        <v>25</v>
      </c>
      <c r="F12">
        <v>306</v>
      </c>
    </row>
    <row r="13" spans="1:6" x14ac:dyDescent="0.4">
      <c r="A13" s="6">
        <v>40237</v>
      </c>
      <c r="B13">
        <v>113</v>
      </c>
      <c r="C13">
        <v>230</v>
      </c>
      <c r="E13" t="s">
        <v>83</v>
      </c>
      <c r="F13">
        <v>343</v>
      </c>
    </row>
    <row r="14" spans="1:6" x14ac:dyDescent="0.4">
      <c r="A14" t="s">
        <v>84</v>
      </c>
      <c r="F14">
        <v>1249</v>
      </c>
    </row>
    <row r="16" spans="1:6" x14ac:dyDescent="0.4">
      <c r="A16" s="6">
        <v>40244</v>
      </c>
      <c r="B16">
        <v>87</v>
      </c>
      <c r="C16">
        <v>226</v>
      </c>
      <c r="D16" t="s">
        <v>85</v>
      </c>
      <c r="E16" t="s">
        <v>25</v>
      </c>
      <c r="F16">
        <v>313</v>
      </c>
    </row>
    <row r="17" spans="1:6" x14ac:dyDescent="0.4">
      <c r="A17" s="6">
        <v>40251</v>
      </c>
      <c r="B17">
        <v>37</v>
      </c>
      <c r="C17">
        <v>208</v>
      </c>
      <c r="E17" t="s">
        <v>24</v>
      </c>
      <c r="F17">
        <v>245</v>
      </c>
    </row>
    <row r="18" spans="1:6" x14ac:dyDescent="0.4">
      <c r="A18" s="6">
        <v>40258</v>
      </c>
      <c r="B18">
        <v>86</v>
      </c>
      <c r="C18">
        <v>205</v>
      </c>
      <c r="E18" t="s">
        <v>25</v>
      </c>
      <c r="F18">
        <v>291</v>
      </c>
    </row>
    <row r="19" spans="1:6" x14ac:dyDescent="0.4">
      <c r="A19" s="6">
        <v>40265</v>
      </c>
      <c r="B19">
        <v>107</v>
      </c>
      <c r="C19">
        <v>243</v>
      </c>
      <c r="D19" t="s">
        <v>68</v>
      </c>
      <c r="E19" t="s">
        <v>25</v>
      </c>
      <c r="F19">
        <v>350</v>
      </c>
    </row>
    <row r="20" spans="1:6" x14ac:dyDescent="0.4">
      <c r="A20" t="s">
        <v>86</v>
      </c>
      <c r="F20">
        <v>1199</v>
      </c>
    </row>
    <row r="23" spans="1:6" x14ac:dyDescent="0.4">
      <c r="B23" s="5"/>
      <c r="C23" s="5"/>
    </row>
    <row r="24" spans="1:6" x14ac:dyDescent="0.4">
      <c r="A24" s="6">
        <v>40269</v>
      </c>
      <c r="C24">
        <v>53</v>
      </c>
      <c r="D24" t="s">
        <v>27</v>
      </c>
      <c r="F24">
        <v>53</v>
      </c>
    </row>
    <row r="25" spans="1:6" x14ac:dyDescent="0.4">
      <c r="A25" s="6">
        <v>40270</v>
      </c>
      <c r="D25" t="s">
        <v>87</v>
      </c>
      <c r="E25" t="s">
        <v>88</v>
      </c>
      <c r="F25">
        <v>153</v>
      </c>
    </row>
    <row r="26" spans="1:6" x14ac:dyDescent="0.4">
      <c r="A26" s="6">
        <v>40271</v>
      </c>
      <c r="D26" t="s">
        <v>89</v>
      </c>
      <c r="E26" t="s">
        <v>88</v>
      </c>
      <c r="F26">
        <v>0</v>
      </c>
    </row>
    <row r="27" spans="1:6" x14ac:dyDescent="0.4">
      <c r="A27" s="6">
        <v>40272</v>
      </c>
      <c r="B27">
        <v>197</v>
      </c>
      <c r="C27">
        <v>386</v>
      </c>
      <c r="D27" t="s">
        <v>28</v>
      </c>
      <c r="E27" t="s">
        <v>25</v>
      </c>
      <c r="F27">
        <v>583</v>
      </c>
    </row>
    <row r="28" spans="1:6" x14ac:dyDescent="0.4">
      <c r="A28" s="6">
        <v>40279</v>
      </c>
      <c r="B28">
        <v>59</v>
      </c>
      <c r="C28">
        <v>208</v>
      </c>
      <c r="F28">
        <v>267</v>
      </c>
    </row>
    <row r="29" spans="1:6" x14ac:dyDescent="0.4">
      <c r="A29" s="6">
        <v>40286</v>
      </c>
      <c r="B29">
        <v>58</v>
      </c>
      <c r="C29">
        <v>244</v>
      </c>
      <c r="E29" t="s">
        <v>25</v>
      </c>
      <c r="F29">
        <v>302</v>
      </c>
    </row>
    <row r="30" spans="1:6" x14ac:dyDescent="0.4">
      <c r="A30" s="6">
        <v>40293</v>
      </c>
      <c r="B30">
        <v>73</v>
      </c>
      <c r="C30">
        <v>226</v>
      </c>
      <c r="E30" t="s">
        <v>25</v>
      </c>
      <c r="F30">
        <v>299</v>
      </c>
    </row>
    <row r="31" spans="1:6" x14ac:dyDescent="0.4">
      <c r="A31" t="s">
        <v>90</v>
      </c>
      <c r="F31">
        <v>1657</v>
      </c>
    </row>
    <row r="33" spans="1:6" x14ac:dyDescent="0.4">
      <c r="A33" s="6">
        <v>40300</v>
      </c>
      <c r="B33">
        <v>66</v>
      </c>
      <c r="C33">
        <v>205</v>
      </c>
      <c r="D33" t="s">
        <v>85</v>
      </c>
      <c r="E33" t="s">
        <v>24</v>
      </c>
      <c r="F33">
        <v>271</v>
      </c>
    </row>
    <row r="34" spans="1:6" x14ac:dyDescent="0.4">
      <c r="A34" s="6">
        <v>40307</v>
      </c>
      <c r="B34">
        <v>62</v>
      </c>
      <c r="C34">
        <v>227</v>
      </c>
      <c r="E34" t="s">
        <v>25</v>
      </c>
      <c r="F34">
        <v>289</v>
      </c>
    </row>
    <row r="35" spans="1:6" x14ac:dyDescent="0.4">
      <c r="A35" s="6">
        <v>40314</v>
      </c>
      <c r="B35">
        <v>67</v>
      </c>
      <c r="C35">
        <v>197</v>
      </c>
      <c r="E35" t="s">
        <v>25</v>
      </c>
      <c r="F35">
        <v>264</v>
      </c>
    </row>
    <row r="36" spans="1:6" x14ac:dyDescent="0.4">
      <c r="A36" s="6">
        <v>40321</v>
      </c>
      <c r="B36">
        <v>82</v>
      </c>
      <c r="C36">
        <v>230</v>
      </c>
      <c r="E36" t="s">
        <v>25</v>
      </c>
      <c r="F36">
        <v>312</v>
      </c>
    </row>
    <row r="37" spans="1:6" x14ac:dyDescent="0.4">
      <c r="A37" s="6">
        <v>40328</v>
      </c>
      <c r="B37">
        <v>46</v>
      </c>
      <c r="C37">
        <v>235</v>
      </c>
      <c r="D37" t="s">
        <v>91</v>
      </c>
      <c r="E37" t="s">
        <v>24</v>
      </c>
      <c r="F37">
        <v>281</v>
      </c>
    </row>
    <row r="38" spans="1:6" x14ac:dyDescent="0.4">
      <c r="A38" t="s">
        <v>92</v>
      </c>
      <c r="F38">
        <v>1417</v>
      </c>
    </row>
    <row r="42" spans="1:6" x14ac:dyDescent="0.4">
      <c r="A42" s="6">
        <v>40335</v>
      </c>
      <c r="B42">
        <v>53</v>
      </c>
      <c r="C42">
        <v>197</v>
      </c>
      <c r="E42" t="s">
        <v>25</v>
      </c>
      <c r="F42">
        <v>250</v>
      </c>
    </row>
    <row r="43" spans="1:6" x14ac:dyDescent="0.4">
      <c r="A43" t="s">
        <v>93</v>
      </c>
    </row>
    <row r="44" spans="1:6" x14ac:dyDescent="0.4">
      <c r="A44" s="6">
        <v>40342</v>
      </c>
      <c r="C44">
        <v>255</v>
      </c>
      <c r="E44" t="s">
        <v>29</v>
      </c>
      <c r="F44">
        <v>255</v>
      </c>
    </row>
    <row r="45" spans="1:6" x14ac:dyDescent="0.4">
      <c r="A45" s="6">
        <v>40349</v>
      </c>
      <c r="C45">
        <v>193</v>
      </c>
      <c r="E45" t="s">
        <v>25</v>
      </c>
      <c r="F45">
        <v>193</v>
      </c>
    </row>
    <row r="46" spans="1:6" x14ac:dyDescent="0.4">
      <c r="A46" s="6">
        <v>40356</v>
      </c>
      <c r="C46">
        <v>243</v>
      </c>
      <c r="E46" t="s">
        <v>25</v>
      </c>
      <c r="F46">
        <v>243</v>
      </c>
    </row>
    <row r="47" spans="1:6" x14ac:dyDescent="0.4">
      <c r="A47" t="s">
        <v>94</v>
      </c>
      <c r="F47">
        <v>941</v>
      </c>
    </row>
    <row r="52" spans="1:6" x14ac:dyDescent="0.4">
      <c r="A52" s="6">
        <v>40363</v>
      </c>
      <c r="C52">
        <v>222</v>
      </c>
      <c r="E52" t="s">
        <v>25</v>
      </c>
      <c r="F52">
        <v>222</v>
      </c>
    </row>
    <row r="53" spans="1:6" x14ac:dyDescent="0.4">
      <c r="A53" s="6">
        <v>40370</v>
      </c>
      <c r="C53">
        <v>156</v>
      </c>
      <c r="E53" t="s">
        <v>24</v>
      </c>
      <c r="F53">
        <v>156</v>
      </c>
    </row>
    <row r="54" spans="1:6" x14ac:dyDescent="0.4">
      <c r="A54" s="6">
        <v>40377</v>
      </c>
      <c r="C54">
        <v>214</v>
      </c>
      <c r="E54" t="s">
        <v>25</v>
      </c>
      <c r="F54">
        <v>214</v>
      </c>
    </row>
    <row r="55" spans="1:6" x14ac:dyDescent="0.4">
      <c r="A55" s="6">
        <v>40384</v>
      </c>
      <c r="C55">
        <v>233</v>
      </c>
      <c r="E55" t="s">
        <v>25</v>
      </c>
      <c r="F55">
        <v>233</v>
      </c>
    </row>
    <row r="56" spans="1:6" x14ac:dyDescent="0.4">
      <c r="A56" t="s">
        <v>95</v>
      </c>
      <c r="F56">
        <v>825</v>
      </c>
    </row>
    <row r="60" spans="1:6" x14ac:dyDescent="0.4">
      <c r="A60" s="6">
        <v>40391</v>
      </c>
      <c r="C60">
        <v>259</v>
      </c>
      <c r="E60" t="s">
        <v>25</v>
      </c>
      <c r="F60">
        <v>259</v>
      </c>
    </row>
    <row r="61" spans="1:6" x14ac:dyDescent="0.4">
      <c r="A61" s="6">
        <v>40398</v>
      </c>
      <c r="C61">
        <v>184</v>
      </c>
      <c r="E61" t="s">
        <v>25</v>
      </c>
      <c r="F61">
        <v>184</v>
      </c>
    </row>
    <row r="62" spans="1:6" x14ac:dyDescent="0.4">
      <c r="A62" s="6">
        <v>40405</v>
      </c>
      <c r="B62">
        <v>76</v>
      </c>
      <c r="C62">
        <v>189</v>
      </c>
      <c r="E62" t="s">
        <v>29</v>
      </c>
      <c r="F62">
        <v>265</v>
      </c>
    </row>
    <row r="63" spans="1:6" x14ac:dyDescent="0.4">
      <c r="A63" s="6">
        <v>40412</v>
      </c>
      <c r="B63">
        <v>62</v>
      </c>
      <c r="C63">
        <v>215</v>
      </c>
      <c r="E63" t="s">
        <v>25</v>
      </c>
      <c r="F63">
        <v>277</v>
      </c>
    </row>
    <row r="64" spans="1:6" x14ac:dyDescent="0.4">
      <c r="A64" s="6">
        <v>40419</v>
      </c>
      <c r="B64">
        <v>67</v>
      </c>
      <c r="C64">
        <v>235</v>
      </c>
      <c r="E64" t="s">
        <v>24</v>
      </c>
      <c r="F64">
        <v>302</v>
      </c>
    </row>
    <row r="65" spans="1:6" x14ac:dyDescent="0.4">
      <c r="A65" t="s">
        <v>96</v>
      </c>
      <c r="F65">
        <v>1287</v>
      </c>
    </row>
    <row r="69" spans="1:6" x14ac:dyDescent="0.4">
      <c r="A69" s="6">
        <v>40426</v>
      </c>
      <c r="B69">
        <v>52</v>
      </c>
      <c r="C69">
        <v>202</v>
      </c>
      <c r="E69" t="s">
        <v>25</v>
      </c>
      <c r="F69">
        <v>254</v>
      </c>
    </row>
    <row r="70" spans="1:6" x14ac:dyDescent="0.4">
      <c r="A70" s="6">
        <v>40433</v>
      </c>
      <c r="B70">
        <v>58</v>
      </c>
      <c r="C70">
        <v>218</v>
      </c>
      <c r="E70" t="s">
        <v>24</v>
      </c>
      <c r="F70">
        <v>276</v>
      </c>
    </row>
    <row r="71" spans="1:6" x14ac:dyDescent="0.4">
      <c r="A71" s="6">
        <v>40440</v>
      </c>
      <c r="B71">
        <v>66</v>
      </c>
      <c r="C71">
        <v>201</v>
      </c>
      <c r="E71" t="s">
        <v>25</v>
      </c>
      <c r="F71">
        <v>267</v>
      </c>
    </row>
    <row r="72" spans="1:6" x14ac:dyDescent="0.4">
      <c r="A72" s="6">
        <v>40447</v>
      </c>
      <c r="B72">
        <v>72</v>
      </c>
      <c r="C72">
        <v>187</v>
      </c>
      <c r="E72" t="s">
        <v>25</v>
      </c>
      <c r="F72">
        <v>259</v>
      </c>
    </row>
    <row r="73" spans="1:6" x14ac:dyDescent="0.4">
      <c r="A73" t="s">
        <v>97</v>
      </c>
      <c r="F73">
        <v>1056</v>
      </c>
    </row>
    <row r="75" spans="1:6" x14ac:dyDescent="0.4">
      <c r="A75" s="18">
        <v>40454</v>
      </c>
      <c r="B75" s="19">
        <v>55</v>
      </c>
      <c r="C75" s="19">
        <v>205</v>
      </c>
      <c r="D75" s="20"/>
      <c r="E75" s="21" t="s">
        <v>25</v>
      </c>
      <c r="F75" s="22">
        <v>260</v>
      </c>
    </row>
    <row r="76" spans="1:6" ht="29.15" x14ac:dyDescent="0.4">
      <c r="A76" s="18">
        <v>40461</v>
      </c>
      <c r="B76" s="19">
        <v>42</v>
      </c>
      <c r="C76" s="19">
        <v>149</v>
      </c>
      <c r="D76" s="21" t="s">
        <v>99</v>
      </c>
      <c r="E76" s="23" t="s">
        <v>25</v>
      </c>
      <c r="F76" s="22">
        <v>191</v>
      </c>
    </row>
    <row r="77" spans="1:6" x14ac:dyDescent="0.4">
      <c r="A77" s="18">
        <v>40468</v>
      </c>
      <c r="B77" s="19">
        <v>69</v>
      </c>
      <c r="C77" s="19">
        <v>209</v>
      </c>
      <c r="D77" s="20"/>
      <c r="E77" s="21" t="s">
        <v>25</v>
      </c>
      <c r="F77" s="22">
        <v>278</v>
      </c>
    </row>
    <row r="78" spans="1:6" x14ac:dyDescent="0.4">
      <c r="A78" s="18">
        <v>40475</v>
      </c>
      <c r="B78" s="19">
        <v>59</v>
      </c>
      <c r="C78" s="19">
        <v>227</v>
      </c>
      <c r="D78" s="20"/>
      <c r="E78" s="21" t="s">
        <v>29</v>
      </c>
      <c r="F78" s="22">
        <v>286</v>
      </c>
    </row>
    <row r="79" spans="1:6" x14ac:dyDescent="0.4">
      <c r="A79" s="18">
        <v>40482</v>
      </c>
      <c r="B79" s="19">
        <v>78</v>
      </c>
      <c r="C79" s="19">
        <v>193</v>
      </c>
      <c r="D79" s="24"/>
      <c r="E79" s="21" t="s">
        <v>25</v>
      </c>
      <c r="F79" s="22">
        <v>271</v>
      </c>
    </row>
    <row r="80" spans="1:6" x14ac:dyDescent="0.4">
      <c r="A80" s="21" t="s">
        <v>98</v>
      </c>
      <c r="B80" s="19"/>
      <c r="C80" s="19"/>
      <c r="D80" s="24"/>
      <c r="E80" s="20"/>
      <c r="F80" s="25">
        <f>SUM(F75:F79)</f>
        <v>1286</v>
      </c>
    </row>
    <row r="82" spans="1:7" x14ac:dyDescent="0.4">
      <c r="A82" t="s">
        <v>100</v>
      </c>
      <c r="B82" s="5">
        <v>0.35416666666666669</v>
      </c>
      <c r="C82" s="5">
        <v>0.45833333333333331</v>
      </c>
      <c r="F82" t="s">
        <v>23</v>
      </c>
    </row>
    <row r="83" spans="1:7" x14ac:dyDescent="0.4">
      <c r="A83" s="6">
        <v>40489</v>
      </c>
      <c r="B83">
        <v>84</v>
      </c>
      <c r="C83">
        <v>199</v>
      </c>
      <c r="D83" t="s">
        <v>85</v>
      </c>
      <c r="E83" t="s">
        <v>25</v>
      </c>
      <c r="F83">
        <v>283</v>
      </c>
    </row>
    <row r="84" spans="1:7" x14ac:dyDescent="0.4">
      <c r="A84" s="6">
        <v>40496</v>
      </c>
      <c r="B84">
        <v>47</v>
      </c>
      <c r="C84">
        <v>228</v>
      </c>
      <c r="E84" t="s">
        <v>29</v>
      </c>
      <c r="F84">
        <v>275</v>
      </c>
    </row>
    <row r="85" spans="1:7" x14ac:dyDescent="0.4">
      <c r="A85" s="6">
        <v>40503</v>
      </c>
      <c r="B85">
        <v>55</v>
      </c>
      <c r="C85">
        <v>201</v>
      </c>
      <c r="E85" t="s">
        <v>25</v>
      </c>
      <c r="F85">
        <v>256</v>
      </c>
    </row>
    <row r="86" spans="1:7" x14ac:dyDescent="0.4">
      <c r="A86" s="6">
        <v>40510</v>
      </c>
      <c r="B86">
        <v>77</v>
      </c>
      <c r="C86">
        <v>205</v>
      </c>
      <c r="E86" t="s">
        <v>25</v>
      </c>
      <c r="F86">
        <v>282</v>
      </c>
    </row>
    <row r="87" spans="1:7" x14ac:dyDescent="0.4">
      <c r="A87" t="s">
        <v>101</v>
      </c>
      <c r="B87">
        <v>263</v>
      </c>
      <c r="C87">
        <v>833</v>
      </c>
      <c r="F87">
        <v>1096</v>
      </c>
    </row>
    <row r="89" spans="1:7" x14ac:dyDescent="0.4">
      <c r="A89" s="6">
        <v>40517</v>
      </c>
      <c r="B89">
        <v>69</v>
      </c>
      <c r="C89">
        <v>199</v>
      </c>
      <c r="E89" t="s">
        <v>25</v>
      </c>
      <c r="F89">
        <v>268</v>
      </c>
    </row>
    <row r="90" spans="1:7" x14ac:dyDescent="0.4">
      <c r="A90" s="6">
        <v>40524</v>
      </c>
      <c r="B90">
        <v>81</v>
      </c>
      <c r="C90">
        <v>218</v>
      </c>
      <c r="E90" t="s">
        <v>24</v>
      </c>
      <c r="F90">
        <v>299</v>
      </c>
    </row>
    <row r="91" spans="1:7" x14ac:dyDescent="0.4">
      <c r="A91" s="6">
        <v>40531</v>
      </c>
      <c r="B91">
        <v>81</v>
      </c>
      <c r="C91">
        <v>224</v>
      </c>
      <c r="E91" t="s">
        <v>25</v>
      </c>
      <c r="F91">
        <v>305</v>
      </c>
    </row>
    <row r="92" spans="1:7" x14ac:dyDescent="0.4">
      <c r="A92" s="6">
        <v>40536</v>
      </c>
      <c r="B92">
        <v>150</v>
      </c>
      <c r="D92" t="s">
        <v>80</v>
      </c>
      <c r="F92">
        <v>150</v>
      </c>
      <c r="G92" t="s">
        <v>102</v>
      </c>
    </row>
    <row r="93" spans="1:7" x14ac:dyDescent="0.4">
      <c r="A93" s="6">
        <v>40538</v>
      </c>
      <c r="B93">
        <v>28</v>
      </c>
      <c r="C93">
        <v>138</v>
      </c>
      <c r="D93" t="s">
        <v>91</v>
      </c>
      <c r="E93" t="s">
        <v>25</v>
      </c>
      <c r="F93">
        <v>166</v>
      </c>
    </row>
    <row r="94" spans="1:7" x14ac:dyDescent="0.4">
      <c r="A94" t="s">
        <v>103</v>
      </c>
      <c r="F94">
        <v>1188</v>
      </c>
    </row>
    <row r="95" spans="1:7" x14ac:dyDescent="0.4">
      <c r="F95">
        <f>SUM(F89:F91)+F93</f>
        <v>1038</v>
      </c>
      <c r="G95" t="s">
        <v>104</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7"/>
  <sheetViews>
    <sheetView workbookViewId="0">
      <selection activeCell="C22" sqref="C22"/>
    </sheetView>
  </sheetViews>
  <sheetFormatPr defaultRowHeight="14.6" x14ac:dyDescent="0.4"/>
  <cols>
    <col min="1" max="1" width="15.3046875" customWidth="1"/>
    <col min="4" max="4" width="16.15234375" customWidth="1"/>
    <col min="5" max="5" width="13.15234375" customWidth="1"/>
  </cols>
  <sheetData>
    <row r="1" spans="1:7" ht="22.75" x14ac:dyDescent="0.55000000000000004">
      <c r="A1" s="8">
        <v>2009</v>
      </c>
      <c r="B1" s="9">
        <v>0.35416666666666669</v>
      </c>
      <c r="C1" s="9">
        <v>0.45833333333333331</v>
      </c>
      <c r="D1" s="10" t="s">
        <v>46</v>
      </c>
      <c r="E1" s="11" t="s">
        <v>47</v>
      </c>
      <c r="F1" s="12" t="s">
        <v>23</v>
      </c>
    </row>
    <row r="2" spans="1:7" x14ac:dyDescent="0.4">
      <c r="A2" s="13">
        <v>39817</v>
      </c>
      <c r="B2" s="14">
        <v>80</v>
      </c>
      <c r="C2" s="14">
        <v>198</v>
      </c>
      <c r="D2" s="2"/>
      <c r="E2" s="2" t="s">
        <v>29</v>
      </c>
      <c r="F2" s="15">
        <v>278</v>
      </c>
    </row>
    <row r="3" spans="1:7" x14ac:dyDescent="0.4">
      <c r="A3" s="13">
        <v>39824</v>
      </c>
      <c r="B3" s="14">
        <v>73</v>
      </c>
      <c r="C3" s="14">
        <v>281</v>
      </c>
      <c r="D3" s="2"/>
      <c r="E3" s="2" t="s">
        <v>25</v>
      </c>
      <c r="F3" s="15">
        <v>354</v>
      </c>
    </row>
    <row r="4" spans="1:7" x14ac:dyDescent="0.4">
      <c r="A4" s="13">
        <v>39831</v>
      </c>
      <c r="B4" s="14">
        <v>85</v>
      </c>
      <c r="C4" s="14">
        <v>229</v>
      </c>
      <c r="D4" s="2"/>
      <c r="E4" s="2" t="s">
        <v>25</v>
      </c>
      <c r="F4" s="15">
        <f>B4+C4</f>
        <v>314</v>
      </c>
    </row>
    <row r="5" spans="1:7" x14ac:dyDescent="0.4">
      <c r="A5" s="13">
        <v>39838</v>
      </c>
      <c r="B5" s="14">
        <v>116</v>
      </c>
      <c r="C5" s="14">
        <v>244</v>
      </c>
      <c r="D5" s="2" t="s">
        <v>62</v>
      </c>
      <c r="E5" s="2" t="s">
        <v>25</v>
      </c>
      <c r="F5" s="15">
        <v>360</v>
      </c>
    </row>
    <row r="6" spans="1:7" x14ac:dyDescent="0.4">
      <c r="A6" s="2" t="s">
        <v>63</v>
      </c>
      <c r="B6" s="14">
        <v>354</v>
      </c>
      <c r="C6" s="14">
        <v>839</v>
      </c>
      <c r="D6" s="2"/>
      <c r="E6" s="2"/>
      <c r="F6" s="16">
        <f>SUM(F2:F5)</f>
        <v>1306</v>
      </c>
      <c r="G6">
        <f>F6/4</f>
        <v>326.5</v>
      </c>
    </row>
    <row r="7" spans="1:7" x14ac:dyDescent="0.4">
      <c r="A7" s="2"/>
      <c r="B7" s="14"/>
      <c r="C7" s="14"/>
      <c r="D7" s="2"/>
      <c r="E7" s="2"/>
      <c r="F7" s="14"/>
    </row>
    <row r="8" spans="1:7" x14ac:dyDescent="0.4">
      <c r="A8" s="13">
        <v>39845</v>
      </c>
      <c r="B8" s="14">
        <v>101</v>
      </c>
      <c r="C8" s="14">
        <v>240</v>
      </c>
      <c r="D8" s="2"/>
      <c r="E8" s="2" t="s">
        <v>25</v>
      </c>
      <c r="F8" s="15">
        <v>341</v>
      </c>
    </row>
    <row r="9" spans="1:7" x14ac:dyDescent="0.4">
      <c r="A9" s="13">
        <v>39852</v>
      </c>
      <c r="B9" s="14">
        <v>75</v>
      </c>
      <c r="C9" s="14">
        <v>238</v>
      </c>
      <c r="D9" s="2"/>
      <c r="E9" s="2" t="s">
        <v>24</v>
      </c>
      <c r="F9" s="15">
        <v>313</v>
      </c>
    </row>
    <row r="10" spans="1:7" x14ac:dyDescent="0.4">
      <c r="A10" s="13">
        <v>39859</v>
      </c>
      <c r="B10" s="14">
        <v>124</v>
      </c>
      <c r="C10" s="14">
        <v>257</v>
      </c>
      <c r="D10" s="2" t="s">
        <v>64</v>
      </c>
      <c r="E10" s="2" t="s">
        <v>29</v>
      </c>
      <c r="F10" s="15">
        <v>381</v>
      </c>
    </row>
    <row r="11" spans="1:7" x14ac:dyDescent="0.4">
      <c r="A11" s="13">
        <v>39866</v>
      </c>
      <c r="B11" s="14">
        <v>97</v>
      </c>
      <c r="C11" s="14">
        <v>259</v>
      </c>
      <c r="D11" s="2" t="s">
        <v>65</v>
      </c>
      <c r="E11" s="2" t="s">
        <v>25</v>
      </c>
      <c r="F11" s="15">
        <v>356</v>
      </c>
    </row>
    <row r="12" spans="1:7" x14ac:dyDescent="0.4">
      <c r="A12" s="2" t="s">
        <v>66</v>
      </c>
      <c r="B12" s="14">
        <v>397</v>
      </c>
      <c r="C12" s="14">
        <v>994</v>
      </c>
      <c r="D12" s="2"/>
      <c r="E12" s="2"/>
      <c r="F12" s="16">
        <v>1391</v>
      </c>
      <c r="G12">
        <f>F12/4</f>
        <v>347.75</v>
      </c>
    </row>
    <row r="13" spans="1:7" x14ac:dyDescent="0.4">
      <c r="A13" s="2"/>
      <c r="B13" s="14"/>
      <c r="C13" s="14"/>
      <c r="D13" s="2"/>
      <c r="E13" s="2"/>
      <c r="F13" s="14"/>
    </row>
    <row r="14" spans="1:7" x14ac:dyDescent="0.4">
      <c r="A14" s="13">
        <v>39873</v>
      </c>
      <c r="B14" s="14">
        <v>103</v>
      </c>
      <c r="C14" s="14">
        <v>190</v>
      </c>
      <c r="D14" s="2"/>
      <c r="E14" s="2" t="s">
        <v>25</v>
      </c>
      <c r="F14" s="15">
        <v>293</v>
      </c>
    </row>
    <row r="15" spans="1:7" x14ac:dyDescent="0.4">
      <c r="A15" s="13">
        <v>39880</v>
      </c>
      <c r="B15" s="14">
        <v>64</v>
      </c>
      <c r="C15" s="14">
        <v>197</v>
      </c>
      <c r="D15" s="2"/>
      <c r="E15" s="2" t="s">
        <v>25</v>
      </c>
      <c r="F15" s="15">
        <v>261</v>
      </c>
    </row>
    <row r="16" spans="1:7" x14ac:dyDescent="0.4">
      <c r="A16" s="13">
        <v>39887</v>
      </c>
      <c r="B16" s="14">
        <v>83</v>
      </c>
      <c r="C16" s="14">
        <v>212</v>
      </c>
      <c r="D16" s="2"/>
      <c r="E16" s="2" t="s">
        <v>24</v>
      </c>
      <c r="F16" s="15">
        <v>295</v>
      </c>
    </row>
    <row r="17" spans="1:7" x14ac:dyDescent="0.4">
      <c r="A17" s="13">
        <v>39894</v>
      </c>
      <c r="B17" s="14">
        <v>74</v>
      </c>
      <c r="C17" s="14">
        <v>174</v>
      </c>
      <c r="D17" s="2"/>
      <c r="E17" s="2" t="s">
        <v>25</v>
      </c>
      <c r="F17" s="15">
        <v>248</v>
      </c>
    </row>
    <row r="18" spans="1:7" x14ac:dyDescent="0.4">
      <c r="A18" s="13">
        <v>39901</v>
      </c>
      <c r="B18" s="14">
        <v>66</v>
      </c>
      <c r="C18" s="14">
        <v>254</v>
      </c>
      <c r="D18" s="2"/>
      <c r="E18" s="2" t="s">
        <v>25</v>
      </c>
      <c r="F18" s="15">
        <v>320</v>
      </c>
    </row>
    <row r="19" spans="1:7" x14ac:dyDescent="0.4">
      <c r="A19" s="2" t="s">
        <v>67</v>
      </c>
      <c r="B19" s="14">
        <v>390</v>
      </c>
      <c r="C19" s="14">
        <v>1027</v>
      </c>
      <c r="D19" s="2"/>
      <c r="E19" s="2"/>
      <c r="F19" s="16">
        <v>1417</v>
      </c>
      <c r="G19">
        <f>F19/5</f>
        <v>283.39999999999998</v>
      </c>
    </row>
    <row r="20" spans="1:7" x14ac:dyDescent="0.4">
      <c r="A20" s="2"/>
      <c r="B20" s="14"/>
      <c r="C20" s="14"/>
      <c r="D20" s="2"/>
      <c r="E20" s="2"/>
      <c r="F20" s="14"/>
    </row>
    <row r="21" spans="1:7" x14ac:dyDescent="0.4">
      <c r="A21" s="13">
        <v>39908</v>
      </c>
      <c r="B21" s="14">
        <v>92</v>
      </c>
      <c r="C21" s="14">
        <v>251</v>
      </c>
      <c r="D21" s="2" t="s">
        <v>68</v>
      </c>
      <c r="E21" s="2" t="s">
        <v>29</v>
      </c>
      <c r="F21" s="15">
        <v>343</v>
      </c>
    </row>
    <row r="22" spans="1:7" x14ac:dyDescent="0.4">
      <c r="A22" s="13">
        <v>39915</v>
      </c>
      <c r="B22" s="14">
        <v>150</v>
      </c>
      <c r="C22" s="14">
        <v>438</v>
      </c>
      <c r="D22" s="2" t="s">
        <v>28</v>
      </c>
      <c r="E22" s="2" t="s">
        <v>25</v>
      </c>
      <c r="F22" s="15">
        <v>588</v>
      </c>
    </row>
    <row r="23" spans="1:7" x14ac:dyDescent="0.4">
      <c r="A23" s="13">
        <v>39922</v>
      </c>
      <c r="B23" s="14">
        <v>84</v>
      </c>
      <c r="C23" s="14">
        <v>142</v>
      </c>
      <c r="D23" s="2" t="s">
        <v>69</v>
      </c>
      <c r="E23" s="2" t="s">
        <v>29</v>
      </c>
      <c r="F23" s="15">
        <v>226</v>
      </c>
    </row>
    <row r="24" spans="1:7" x14ac:dyDescent="0.4">
      <c r="A24" s="13">
        <v>39929</v>
      </c>
      <c r="B24" s="14">
        <v>75</v>
      </c>
      <c r="C24" s="14">
        <v>204</v>
      </c>
      <c r="D24" s="2"/>
      <c r="E24" s="2" t="s">
        <v>25</v>
      </c>
      <c r="F24" s="15">
        <v>279</v>
      </c>
    </row>
    <row r="25" spans="1:7" x14ac:dyDescent="0.4">
      <c r="A25" s="2" t="s">
        <v>70</v>
      </c>
      <c r="B25" s="14">
        <v>401</v>
      </c>
      <c r="C25" s="14">
        <v>1035</v>
      </c>
      <c r="D25" s="2"/>
      <c r="E25" s="2"/>
      <c r="F25" s="16">
        <v>1436</v>
      </c>
      <c r="G25">
        <f>F25/4</f>
        <v>359</v>
      </c>
    </row>
    <row r="26" spans="1:7" x14ac:dyDescent="0.4">
      <c r="A26" s="2"/>
      <c r="B26" s="14"/>
      <c r="C26" s="14"/>
      <c r="D26" s="2"/>
      <c r="E26" s="2"/>
      <c r="F26" s="14"/>
    </row>
    <row r="27" spans="1:7" x14ac:dyDescent="0.4">
      <c r="A27" s="13">
        <v>39936</v>
      </c>
      <c r="B27" s="14">
        <v>119</v>
      </c>
      <c r="C27" s="14">
        <v>185</v>
      </c>
      <c r="D27" s="2"/>
      <c r="E27" s="2" t="s">
        <v>25</v>
      </c>
      <c r="F27" s="15">
        <v>304</v>
      </c>
    </row>
    <row r="28" spans="1:7" x14ac:dyDescent="0.4">
      <c r="A28" s="13">
        <v>39943</v>
      </c>
      <c r="B28" s="14">
        <v>71</v>
      </c>
      <c r="C28" s="14">
        <v>236</v>
      </c>
      <c r="D28" s="2"/>
      <c r="E28" s="2" t="s">
        <v>24</v>
      </c>
      <c r="F28" s="15">
        <v>307</v>
      </c>
    </row>
    <row r="29" spans="1:7" x14ac:dyDescent="0.4">
      <c r="A29" s="13">
        <v>39950</v>
      </c>
      <c r="B29" s="14">
        <v>77</v>
      </c>
      <c r="C29" s="14">
        <v>172</v>
      </c>
      <c r="D29" s="2"/>
      <c r="E29" s="2" t="s">
        <v>25</v>
      </c>
      <c r="F29" s="15">
        <v>249</v>
      </c>
    </row>
    <row r="30" spans="1:7" x14ac:dyDescent="0.4">
      <c r="A30" s="13">
        <v>39957</v>
      </c>
      <c r="B30" s="14">
        <v>73</v>
      </c>
      <c r="C30" s="14">
        <v>211</v>
      </c>
      <c r="D30" s="2"/>
      <c r="E30" s="2" t="s">
        <v>25</v>
      </c>
      <c r="F30" s="15">
        <v>284</v>
      </c>
    </row>
    <row r="31" spans="1:7" x14ac:dyDescent="0.4">
      <c r="A31" s="13">
        <v>39964</v>
      </c>
      <c r="B31" s="14">
        <v>91</v>
      </c>
      <c r="C31" s="14">
        <v>238</v>
      </c>
      <c r="D31" s="2"/>
      <c r="E31" s="2" t="s">
        <v>29</v>
      </c>
      <c r="F31" s="15">
        <v>329</v>
      </c>
    </row>
    <row r="32" spans="1:7" x14ac:dyDescent="0.4">
      <c r="A32" s="2" t="s">
        <v>71</v>
      </c>
      <c r="B32" s="14">
        <v>431</v>
      </c>
      <c r="C32" s="14">
        <v>1042</v>
      </c>
      <c r="D32" s="2"/>
      <c r="E32" s="2"/>
      <c r="F32" s="16">
        <v>1473</v>
      </c>
      <c r="G32">
        <f>F32/5</f>
        <v>294.60000000000002</v>
      </c>
    </row>
    <row r="33" spans="1:7" x14ac:dyDescent="0.4">
      <c r="A33" s="2"/>
      <c r="B33" s="14"/>
      <c r="C33" s="14"/>
      <c r="D33" s="2"/>
      <c r="E33" s="2"/>
      <c r="F33" s="14"/>
    </row>
    <row r="34" spans="1:7" x14ac:dyDescent="0.4">
      <c r="A34" s="13">
        <v>39971</v>
      </c>
      <c r="B34" s="14">
        <v>89</v>
      </c>
      <c r="C34" s="14">
        <v>216</v>
      </c>
      <c r="D34" s="2"/>
      <c r="E34" s="2" t="s">
        <v>25</v>
      </c>
      <c r="F34" s="15">
        <v>305</v>
      </c>
    </row>
    <row r="35" spans="1:7" x14ac:dyDescent="0.4">
      <c r="A35" s="13">
        <v>39978</v>
      </c>
      <c r="B35" s="14">
        <v>67</v>
      </c>
      <c r="C35" s="14">
        <v>233</v>
      </c>
      <c r="D35" s="2"/>
      <c r="E35" s="2" t="s">
        <v>24</v>
      </c>
      <c r="F35" s="15">
        <v>300</v>
      </c>
    </row>
    <row r="36" spans="1:7" x14ac:dyDescent="0.4">
      <c r="A36" s="13">
        <v>39985</v>
      </c>
      <c r="B36" s="14">
        <v>79</v>
      </c>
      <c r="C36" s="14">
        <v>205</v>
      </c>
      <c r="D36" s="2"/>
      <c r="E36" s="2" t="s">
        <v>25</v>
      </c>
      <c r="F36" s="15">
        <v>284</v>
      </c>
    </row>
    <row r="37" spans="1:7" x14ac:dyDescent="0.4">
      <c r="A37" s="13">
        <v>39992</v>
      </c>
      <c r="B37" s="14">
        <v>63</v>
      </c>
      <c r="C37" s="14">
        <v>209</v>
      </c>
      <c r="D37" s="2"/>
      <c r="E37" s="2" t="s">
        <v>25</v>
      </c>
      <c r="F37" s="15">
        <v>272</v>
      </c>
    </row>
    <row r="38" spans="1:7" x14ac:dyDescent="0.4">
      <c r="A38" s="2" t="s">
        <v>72</v>
      </c>
      <c r="B38" s="14">
        <v>298</v>
      </c>
      <c r="C38" s="14">
        <v>863</v>
      </c>
      <c r="D38" s="2"/>
      <c r="E38" s="2"/>
      <c r="F38" s="16">
        <v>1161</v>
      </c>
      <c r="G38">
        <f>F38/4</f>
        <v>290.25</v>
      </c>
    </row>
    <row r="39" spans="1:7" x14ac:dyDescent="0.4">
      <c r="A39" s="2"/>
      <c r="B39" s="14"/>
      <c r="C39" s="14"/>
      <c r="D39" s="2"/>
      <c r="E39" s="2"/>
      <c r="F39" s="14"/>
    </row>
    <row r="40" spans="1:7" x14ac:dyDescent="0.4">
      <c r="A40" s="13">
        <v>39999</v>
      </c>
      <c r="B40" s="14">
        <v>73</v>
      </c>
      <c r="C40" s="14">
        <v>203</v>
      </c>
      <c r="D40" s="2"/>
      <c r="E40" s="2" t="s">
        <v>25</v>
      </c>
      <c r="F40" s="15">
        <v>276</v>
      </c>
    </row>
    <row r="41" spans="1:7" x14ac:dyDescent="0.4">
      <c r="A41" s="13">
        <v>40006</v>
      </c>
      <c r="B41" s="14">
        <v>67</v>
      </c>
      <c r="C41" s="14">
        <v>232</v>
      </c>
      <c r="D41" s="2"/>
      <c r="E41" s="2" t="s">
        <v>24</v>
      </c>
      <c r="F41" s="15">
        <v>299</v>
      </c>
    </row>
    <row r="42" spans="1:7" x14ac:dyDescent="0.4">
      <c r="A42" s="13">
        <v>40013</v>
      </c>
      <c r="B42" s="14">
        <v>62</v>
      </c>
      <c r="C42" s="14">
        <v>245</v>
      </c>
      <c r="D42" s="2"/>
      <c r="E42" s="2" t="s">
        <v>25</v>
      </c>
      <c r="F42" s="15">
        <v>307</v>
      </c>
    </row>
    <row r="43" spans="1:7" x14ac:dyDescent="0.4">
      <c r="A43" s="13">
        <v>40020</v>
      </c>
      <c r="B43" s="14">
        <v>67</v>
      </c>
      <c r="C43" s="14">
        <v>220</v>
      </c>
      <c r="D43" s="2"/>
      <c r="E43" s="2" t="s">
        <v>25</v>
      </c>
      <c r="F43" s="15">
        <v>287</v>
      </c>
    </row>
    <row r="44" spans="1:7" x14ac:dyDescent="0.4">
      <c r="A44" s="2" t="s">
        <v>73</v>
      </c>
      <c r="B44" s="14">
        <v>269</v>
      </c>
      <c r="C44" s="14">
        <v>900</v>
      </c>
      <c r="D44" s="2"/>
      <c r="E44" s="2"/>
      <c r="F44" s="16">
        <v>1169</v>
      </c>
      <c r="G44">
        <f>F44/4</f>
        <v>292.25</v>
      </c>
    </row>
    <row r="45" spans="1:7" x14ac:dyDescent="0.4">
      <c r="A45" s="2"/>
      <c r="B45" s="14"/>
      <c r="C45" s="14"/>
      <c r="D45" s="2"/>
      <c r="E45" s="2"/>
      <c r="F45" s="14"/>
    </row>
    <row r="46" spans="1:7" x14ac:dyDescent="0.4">
      <c r="A46" s="13">
        <v>40027</v>
      </c>
      <c r="B46" s="14">
        <v>73</v>
      </c>
      <c r="C46" s="14">
        <v>168</v>
      </c>
      <c r="D46" s="2"/>
      <c r="E46" s="2" t="s">
        <v>24</v>
      </c>
      <c r="F46" s="15">
        <v>241</v>
      </c>
    </row>
    <row r="47" spans="1:7" x14ac:dyDescent="0.4">
      <c r="A47" s="13">
        <v>40034</v>
      </c>
      <c r="B47" s="14">
        <v>74</v>
      </c>
      <c r="C47" s="14">
        <v>183</v>
      </c>
      <c r="D47" s="2"/>
      <c r="E47" s="2" t="s">
        <v>29</v>
      </c>
      <c r="F47" s="15">
        <v>257</v>
      </c>
    </row>
    <row r="48" spans="1:7" x14ac:dyDescent="0.4">
      <c r="A48" s="13">
        <v>40041</v>
      </c>
      <c r="B48" s="14">
        <v>88</v>
      </c>
      <c r="C48" s="14">
        <v>198</v>
      </c>
      <c r="D48" s="2"/>
      <c r="E48" s="2" t="s">
        <v>29</v>
      </c>
      <c r="F48" s="15">
        <v>286</v>
      </c>
    </row>
    <row r="49" spans="1:7" x14ac:dyDescent="0.4">
      <c r="A49" s="13">
        <v>40048</v>
      </c>
      <c r="B49" s="14">
        <v>94</v>
      </c>
      <c r="C49" s="14">
        <v>229</v>
      </c>
      <c r="D49" s="2"/>
      <c r="E49" s="2" t="s">
        <v>25</v>
      </c>
      <c r="F49" s="15">
        <v>323</v>
      </c>
    </row>
    <row r="50" spans="1:7" x14ac:dyDescent="0.4">
      <c r="A50" s="13">
        <v>40055</v>
      </c>
      <c r="B50" s="14">
        <v>71</v>
      </c>
      <c r="C50" s="14">
        <v>234</v>
      </c>
      <c r="D50" s="2"/>
      <c r="E50" s="2" t="s">
        <v>25</v>
      </c>
      <c r="F50" s="15">
        <v>305</v>
      </c>
    </row>
    <row r="51" spans="1:7" x14ac:dyDescent="0.4">
      <c r="A51" s="2" t="s">
        <v>74</v>
      </c>
      <c r="B51" s="14">
        <v>400</v>
      </c>
      <c r="C51" s="14">
        <v>1012</v>
      </c>
      <c r="D51" s="2"/>
      <c r="E51" s="2"/>
      <c r="F51" s="16">
        <v>1412</v>
      </c>
      <c r="G51">
        <f>F51/5</f>
        <v>282.39999999999998</v>
      </c>
    </row>
    <row r="52" spans="1:7" x14ac:dyDescent="0.4">
      <c r="A52" s="2"/>
      <c r="B52" s="14"/>
      <c r="C52" s="14"/>
      <c r="D52" s="2"/>
      <c r="E52" s="2"/>
      <c r="F52" s="14"/>
    </row>
    <row r="53" spans="1:7" x14ac:dyDescent="0.4">
      <c r="A53" s="13">
        <v>40062</v>
      </c>
      <c r="B53" s="14">
        <v>54</v>
      </c>
      <c r="C53" s="14">
        <v>188</v>
      </c>
      <c r="D53" s="2"/>
      <c r="E53" s="2" t="s">
        <v>25</v>
      </c>
      <c r="F53" s="15">
        <v>242</v>
      </c>
    </row>
    <row r="54" spans="1:7" x14ac:dyDescent="0.4">
      <c r="A54" s="13">
        <v>40069</v>
      </c>
      <c r="B54" s="14">
        <v>78</v>
      </c>
      <c r="C54" s="14">
        <v>220</v>
      </c>
      <c r="D54" s="2"/>
      <c r="E54" s="2" t="s">
        <v>24</v>
      </c>
      <c r="F54" s="15">
        <v>298</v>
      </c>
    </row>
    <row r="55" spans="1:7" x14ac:dyDescent="0.4">
      <c r="A55" s="13">
        <v>40076</v>
      </c>
      <c r="B55" s="14">
        <v>76</v>
      </c>
      <c r="C55" s="14">
        <v>222</v>
      </c>
      <c r="D55" s="2"/>
      <c r="E55" s="2" t="s">
        <v>25</v>
      </c>
      <c r="F55" s="15">
        <v>298</v>
      </c>
    </row>
    <row r="56" spans="1:7" x14ac:dyDescent="0.4">
      <c r="A56" s="13">
        <v>40083</v>
      </c>
      <c r="B56" s="14">
        <v>60</v>
      </c>
      <c r="C56" s="14">
        <v>221</v>
      </c>
      <c r="D56" s="17"/>
      <c r="E56" s="2" t="s">
        <v>25</v>
      </c>
      <c r="F56" s="15">
        <v>281</v>
      </c>
    </row>
    <row r="57" spans="1:7" x14ac:dyDescent="0.4">
      <c r="A57" s="2" t="s">
        <v>75</v>
      </c>
      <c r="B57" s="14">
        <v>268</v>
      </c>
      <c r="C57" s="14">
        <v>851</v>
      </c>
      <c r="D57" s="17"/>
      <c r="E57" s="2"/>
      <c r="F57" s="16">
        <v>1119</v>
      </c>
      <c r="G57">
        <f>F57/4</f>
        <v>279.75</v>
      </c>
    </row>
    <row r="58" spans="1:7" x14ac:dyDescent="0.4">
      <c r="A58" s="2"/>
      <c r="B58" s="14"/>
      <c r="C58" s="14"/>
      <c r="D58" s="2"/>
      <c r="E58" s="2"/>
      <c r="F58" s="14"/>
    </row>
    <row r="59" spans="1:7" x14ac:dyDescent="0.4">
      <c r="A59" s="13">
        <v>40090</v>
      </c>
      <c r="B59" s="14">
        <v>95</v>
      </c>
      <c r="C59" s="14">
        <v>221</v>
      </c>
      <c r="D59" s="2"/>
      <c r="E59" s="17" t="s">
        <v>76</v>
      </c>
      <c r="F59" s="15">
        <v>316</v>
      </c>
    </row>
    <row r="60" spans="1:7" x14ac:dyDescent="0.4">
      <c r="A60" s="13">
        <v>40097</v>
      </c>
      <c r="B60" s="14">
        <v>69</v>
      </c>
      <c r="C60" s="14">
        <v>222</v>
      </c>
      <c r="D60" s="2" t="s">
        <v>77</v>
      </c>
      <c r="E60" s="2" t="s">
        <v>25</v>
      </c>
      <c r="F60" s="15">
        <v>291</v>
      </c>
    </row>
    <row r="61" spans="1:7" x14ac:dyDescent="0.4">
      <c r="A61" s="13">
        <v>40104</v>
      </c>
      <c r="B61" s="14">
        <v>79</v>
      </c>
      <c r="C61" s="14">
        <v>228</v>
      </c>
      <c r="D61" s="2"/>
      <c r="E61" s="2" t="s">
        <v>25</v>
      </c>
      <c r="F61" s="15">
        <v>307</v>
      </c>
    </row>
    <row r="62" spans="1:7" x14ac:dyDescent="0.4">
      <c r="A62" s="13">
        <v>40111</v>
      </c>
      <c r="B62" s="14">
        <v>81</v>
      </c>
      <c r="C62" s="14">
        <v>238</v>
      </c>
      <c r="D62" s="17"/>
      <c r="E62" s="2" t="s">
        <v>29</v>
      </c>
      <c r="F62" s="15">
        <v>319</v>
      </c>
    </row>
    <row r="63" spans="1:7" x14ac:dyDescent="0.4">
      <c r="A63" s="2" t="s">
        <v>78</v>
      </c>
      <c r="B63" s="14">
        <v>324</v>
      </c>
      <c r="C63" s="14">
        <v>909</v>
      </c>
      <c r="D63" s="17"/>
      <c r="E63" s="2"/>
      <c r="F63" s="16">
        <v>1233</v>
      </c>
      <c r="G63">
        <f>F63/4</f>
        <v>308.25</v>
      </c>
    </row>
    <row r="64" spans="1:7" x14ac:dyDescent="0.4">
      <c r="A64" s="2"/>
      <c r="B64" s="14"/>
      <c r="C64" s="14"/>
      <c r="D64" s="2"/>
      <c r="E64" s="2"/>
      <c r="F64" s="14"/>
    </row>
    <row r="65" spans="1:7" x14ac:dyDescent="0.4">
      <c r="A65" s="13">
        <v>40118</v>
      </c>
      <c r="B65" s="14">
        <v>103</v>
      </c>
      <c r="C65" s="14">
        <v>177</v>
      </c>
      <c r="D65" s="2"/>
      <c r="E65" s="2" t="s">
        <v>25</v>
      </c>
      <c r="F65" s="15">
        <v>280</v>
      </c>
    </row>
    <row r="66" spans="1:7" x14ac:dyDescent="0.4">
      <c r="A66" s="13">
        <v>40125</v>
      </c>
      <c r="B66" s="14">
        <v>81</v>
      </c>
      <c r="C66" s="14">
        <v>182</v>
      </c>
      <c r="D66" s="2"/>
      <c r="E66" s="2" t="s">
        <v>24</v>
      </c>
      <c r="F66" s="15">
        <v>263</v>
      </c>
    </row>
    <row r="67" spans="1:7" x14ac:dyDescent="0.4">
      <c r="A67" s="13">
        <v>40132</v>
      </c>
      <c r="B67" s="14">
        <v>69</v>
      </c>
      <c r="C67" s="14">
        <v>198</v>
      </c>
      <c r="D67" s="2"/>
      <c r="E67" s="2" t="s">
        <v>25</v>
      </c>
      <c r="F67" s="15">
        <v>267</v>
      </c>
    </row>
    <row r="68" spans="1:7" x14ac:dyDescent="0.4">
      <c r="A68" s="13">
        <v>40139</v>
      </c>
      <c r="B68" s="14">
        <v>82</v>
      </c>
      <c r="C68" s="14">
        <v>203</v>
      </c>
      <c r="D68" s="2"/>
      <c r="E68" s="2" t="s">
        <v>25</v>
      </c>
      <c r="F68" s="15">
        <v>285</v>
      </c>
    </row>
    <row r="69" spans="1:7" x14ac:dyDescent="0.4">
      <c r="A69" s="13">
        <v>40146</v>
      </c>
      <c r="B69" s="14">
        <v>82</v>
      </c>
      <c r="C69" s="14">
        <v>193</v>
      </c>
      <c r="D69" s="2"/>
      <c r="E69" s="2" t="s">
        <v>29</v>
      </c>
      <c r="F69" s="15">
        <v>275</v>
      </c>
    </row>
    <row r="70" spans="1:7" x14ac:dyDescent="0.4">
      <c r="A70" s="2" t="s">
        <v>79</v>
      </c>
      <c r="B70" s="14">
        <v>417</v>
      </c>
      <c r="C70" s="14">
        <v>953</v>
      </c>
      <c r="D70" s="2"/>
      <c r="E70" s="2"/>
      <c r="F70" s="16">
        <v>1370</v>
      </c>
      <c r="G70">
        <f>F70/5</f>
        <v>274</v>
      </c>
    </row>
    <row r="71" spans="1:7" x14ac:dyDescent="0.4">
      <c r="A71" s="2"/>
      <c r="B71" s="14"/>
      <c r="C71" s="14"/>
      <c r="D71" s="2"/>
      <c r="E71" s="2"/>
      <c r="F71" s="14"/>
    </row>
    <row r="72" spans="1:7" x14ac:dyDescent="0.4">
      <c r="A72" s="13">
        <v>40153</v>
      </c>
      <c r="B72" s="14">
        <v>110</v>
      </c>
      <c r="C72" s="14">
        <v>163</v>
      </c>
      <c r="D72" s="2"/>
      <c r="E72" s="2" t="s">
        <v>24</v>
      </c>
      <c r="F72" s="15">
        <v>273</v>
      </c>
    </row>
    <row r="73" spans="1:7" x14ac:dyDescent="0.4">
      <c r="A73" s="13">
        <v>40160</v>
      </c>
      <c r="B73" s="14">
        <v>124</v>
      </c>
      <c r="C73" s="14">
        <v>245</v>
      </c>
      <c r="D73" s="2"/>
      <c r="E73" s="2"/>
      <c r="F73" s="15">
        <v>369</v>
      </c>
    </row>
    <row r="74" spans="1:7" x14ac:dyDescent="0.4">
      <c r="A74" s="13">
        <v>40167</v>
      </c>
      <c r="B74" s="14">
        <v>85</v>
      </c>
      <c r="C74" s="14">
        <v>257</v>
      </c>
      <c r="D74" s="2"/>
      <c r="E74" s="2" t="s">
        <v>25</v>
      </c>
      <c r="F74" s="15">
        <v>342</v>
      </c>
    </row>
    <row r="75" spans="1:7" x14ac:dyDescent="0.4">
      <c r="A75" s="13">
        <v>40171</v>
      </c>
      <c r="B75" s="14"/>
      <c r="C75" s="14"/>
      <c r="D75" s="2" t="s">
        <v>80</v>
      </c>
      <c r="E75" s="2" t="s">
        <v>29</v>
      </c>
      <c r="F75" s="15">
        <v>0</v>
      </c>
      <c r="G75" s="15">
        <v>476</v>
      </c>
    </row>
    <row r="76" spans="1:7" x14ac:dyDescent="0.4">
      <c r="A76" s="13">
        <v>40174</v>
      </c>
      <c r="B76" s="14">
        <v>49</v>
      </c>
      <c r="C76" s="14">
        <v>166</v>
      </c>
      <c r="D76" s="2"/>
      <c r="E76" s="2" t="s">
        <v>24</v>
      </c>
      <c r="F76" s="15">
        <v>215</v>
      </c>
    </row>
    <row r="77" spans="1:7" x14ac:dyDescent="0.4">
      <c r="A77" s="2" t="s">
        <v>81</v>
      </c>
      <c r="B77" s="14">
        <v>368</v>
      </c>
      <c r="C77" s="14">
        <v>831</v>
      </c>
      <c r="D77" s="2"/>
      <c r="E77" s="2"/>
      <c r="F77" s="16">
        <f>SUM(F72:F76)</f>
        <v>1199</v>
      </c>
      <c r="G77">
        <f>F77/4</f>
        <v>299.75</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6"/>
  <sheetViews>
    <sheetView topLeftCell="A16" workbookViewId="0">
      <selection activeCell="I14" sqref="I14"/>
    </sheetView>
  </sheetViews>
  <sheetFormatPr defaultRowHeight="14.6" x14ac:dyDescent="0.4"/>
  <cols>
    <col min="2" max="3" width="12.15234375" customWidth="1"/>
    <col min="4" max="4" width="12.3828125" customWidth="1"/>
    <col min="5" max="5" width="14.3828125" customWidth="1"/>
    <col min="6" max="6" width="14.84375" customWidth="1"/>
    <col min="7" max="7" width="9.15234375" style="1" customWidth="1"/>
  </cols>
  <sheetData>
    <row r="1" spans="1:7" x14ac:dyDescent="0.4">
      <c r="B1">
        <v>2008</v>
      </c>
    </row>
    <row r="2" spans="1:7" x14ac:dyDescent="0.4">
      <c r="A2" s="6"/>
      <c r="B2" s="5">
        <v>0.35416666666666669</v>
      </c>
      <c r="C2" s="5">
        <v>0.45833333333333331</v>
      </c>
      <c r="E2" t="s">
        <v>22</v>
      </c>
      <c r="F2" t="s">
        <v>23</v>
      </c>
      <c r="G2" s="1" t="s">
        <v>61</v>
      </c>
    </row>
    <row r="3" spans="1:7" x14ac:dyDescent="0.4">
      <c r="A3" s="7">
        <v>39453</v>
      </c>
      <c r="B3">
        <v>116</v>
      </c>
      <c r="C3">
        <v>201</v>
      </c>
      <c r="E3" t="s">
        <v>24</v>
      </c>
      <c r="F3">
        <v>317</v>
      </c>
    </row>
    <row r="4" spans="1:7" x14ac:dyDescent="0.4">
      <c r="A4" s="7">
        <f>A3+7</f>
        <v>39460</v>
      </c>
      <c r="B4">
        <v>107</v>
      </c>
      <c r="C4">
        <v>262</v>
      </c>
      <c r="E4" t="s">
        <v>25</v>
      </c>
      <c r="F4">
        <v>369</v>
      </c>
    </row>
    <row r="5" spans="1:7" x14ac:dyDescent="0.4">
      <c r="A5" s="7">
        <f t="shared" ref="A5:A15" si="0">A4+7</f>
        <v>39467</v>
      </c>
      <c r="B5">
        <v>85</v>
      </c>
      <c r="C5">
        <v>225</v>
      </c>
      <c r="E5" t="s">
        <v>25</v>
      </c>
      <c r="F5">
        <v>310</v>
      </c>
    </row>
    <row r="6" spans="1:7" x14ac:dyDescent="0.4">
      <c r="A6" s="7">
        <f t="shared" si="0"/>
        <v>39474</v>
      </c>
      <c r="B6">
        <v>127</v>
      </c>
      <c r="C6">
        <v>236</v>
      </c>
      <c r="E6" t="s">
        <v>25</v>
      </c>
      <c r="F6">
        <v>363</v>
      </c>
    </row>
    <row r="7" spans="1:7" x14ac:dyDescent="0.4">
      <c r="A7" s="7"/>
      <c r="F7">
        <f>SUM(F3:F6)</f>
        <v>1359</v>
      </c>
      <c r="G7" s="1">
        <f>F7/4</f>
        <v>339.75</v>
      </c>
    </row>
    <row r="8" spans="1:7" x14ac:dyDescent="0.4">
      <c r="A8" s="7">
        <f>A6+7</f>
        <v>39481</v>
      </c>
      <c r="B8">
        <v>105</v>
      </c>
      <c r="C8">
        <v>207</v>
      </c>
      <c r="E8" t="s">
        <v>25</v>
      </c>
      <c r="F8">
        <v>312</v>
      </c>
    </row>
    <row r="9" spans="1:7" x14ac:dyDescent="0.4">
      <c r="A9" s="7">
        <f t="shared" si="0"/>
        <v>39488</v>
      </c>
      <c r="B9">
        <v>103</v>
      </c>
      <c r="C9">
        <v>204</v>
      </c>
      <c r="E9" t="s">
        <v>25</v>
      </c>
      <c r="F9">
        <v>307</v>
      </c>
    </row>
    <row r="10" spans="1:7" x14ac:dyDescent="0.4">
      <c r="A10" s="7">
        <f t="shared" si="0"/>
        <v>39495</v>
      </c>
      <c r="B10">
        <v>84</v>
      </c>
      <c r="C10">
        <v>221</v>
      </c>
      <c r="E10" t="s">
        <v>24</v>
      </c>
      <c r="F10">
        <v>305</v>
      </c>
    </row>
    <row r="11" spans="1:7" x14ac:dyDescent="0.4">
      <c r="A11" s="7">
        <f t="shared" si="0"/>
        <v>39502</v>
      </c>
      <c r="B11">
        <v>93</v>
      </c>
      <c r="C11">
        <v>211</v>
      </c>
      <c r="D11" t="s">
        <v>26</v>
      </c>
      <c r="E11" t="s">
        <v>25</v>
      </c>
      <c r="F11">
        <v>304</v>
      </c>
    </row>
    <row r="12" spans="1:7" x14ac:dyDescent="0.4">
      <c r="A12" s="7"/>
      <c r="F12">
        <f>SUM(F8:F11)</f>
        <v>1228</v>
      </c>
      <c r="G12" s="1">
        <f>F12/4</f>
        <v>307</v>
      </c>
    </row>
    <row r="13" spans="1:7" x14ac:dyDescent="0.4">
      <c r="A13" s="7">
        <f>A11+7</f>
        <v>39509</v>
      </c>
      <c r="B13">
        <v>86</v>
      </c>
      <c r="C13">
        <v>200</v>
      </c>
      <c r="E13" t="s">
        <v>25</v>
      </c>
      <c r="F13">
        <v>286</v>
      </c>
    </row>
    <row r="14" spans="1:7" x14ac:dyDescent="0.4">
      <c r="A14" s="7">
        <f t="shared" si="0"/>
        <v>39516</v>
      </c>
      <c r="B14">
        <v>87</v>
      </c>
      <c r="C14">
        <v>205</v>
      </c>
      <c r="E14" t="s">
        <v>25</v>
      </c>
      <c r="F14">
        <v>292</v>
      </c>
    </row>
    <row r="15" spans="1:7" x14ac:dyDescent="0.4">
      <c r="A15" s="7">
        <f t="shared" si="0"/>
        <v>39523</v>
      </c>
      <c r="B15">
        <v>127</v>
      </c>
      <c r="C15">
        <v>259</v>
      </c>
      <c r="E15" t="s">
        <v>25</v>
      </c>
      <c r="F15">
        <v>386</v>
      </c>
    </row>
    <row r="16" spans="1:7" x14ac:dyDescent="0.4">
      <c r="C16" t="s">
        <v>27</v>
      </c>
      <c r="D16" t="s">
        <v>25</v>
      </c>
      <c r="E16">
        <v>130</v>
      </c>
    </row>
    <row r="17" spans="1:7" x14ac:dyDescent="0.4">
      <c r="A17" s="7">
        <f>A15+7</f>
        <v>39530</v>
      </c>
      <c r="B17">
        <v>147</v>
      </c>
      <c r="C17">
        <v>418</v>
      </c>
      <c r="D17" t="s">
        <v>28</v>
      </c>
      <c r="E17" t="s">
        <v>25</v>
      </c>
      <c r="F17">
        <v>565</v>
      </c>
    </row>
    <row r="18" spans="1:7" x14ac:dyDescent="0.4">
      <c r="A18" s="7">
        <f>A17+7</f>
        <v>39537</v>
      </c>
      <c r="B18">
        <v>99</v>
      </c>
      <c r="C18">
        <v>177</v>
      </c>
      <c r="E18" t="s">
        <v>24</v>
      </c>
      <c r="F18">
        <v>276</v>
      </c>
    </row>
    <row r="19" spans="1:7" x14ac:dyDescent="0.4">
      <c r="A19" s="7"/>
      <c r="F19">
        <f>SUM(F13:F18)</f>
        <v>1805</v>
      </c>
      <c r="G19" s="1">
        <f>F19/5</f>
        <v>361</v>
      </c>
    </row>
    <row r="20" spans="1:7" x14ac:dyDescent="0.4">
      <c r="A20" s="7">
        <f>A18+7</f>
        <v>39544</v>
      </c>
      <c r="B20">
        <v>126</v>
      </c>
      <c r="C20">
        <v>232</v>
      </c>
      <c r="E20" t="s">
        <v>29</v>
      </c>
      <c r="F20">
        <v>358</v>
      </c>
    </row>
    <row r="21" spans="1:7" x14ac:dyDescent="0.4">
      <c r="A21" s="7">
        <f t="shared" ref="A21:A66" si="1">A20+7</f>
        <v>39551</v>
      </c>
      <c r="B21">
        <v>96</v>
      </c>
      <c r="C21">
        <v>193</v>
      </c>
      <c r="D21" t="s">
        <v>30</v>
      </c>
      <c r="E21" t="s">
        <v>31</v>
      </c>
      <c r="F21">
        <v>289</v>
      </c>
    </row>
    <row r="22" spans="1:7" x14ac:dyDescent="0.4">
      <c r="A22" s="7">
        <f t="shared" si="1"/>
        <v>39558</v>
      </c>
      <c r="B22">
        <v>116</v>
      </c>
      <c r="C22">
        <v>233</v>
      </c>
      <c r="E22" t="s">
        <v>25</v>
      </c>
      <c r="F22">
        <v>349</v>
      </c>
    </row>
    <row r="23" spans="1:7" x14ac:dyDescent="0.4">
      <c r="A23" s="7">
        <f t="shared" si="1"/>
        <v>39565</v>
      </c>
      <c r="B23">
        <v>79</v>
      </c>
      <c r="C23">
        <v>217</v>
      </c>
      <c r="E23" t="s">
        <v>25</v>
      </c>
      <c r="F23">
        <v>296</v>
      </c>
    </row>
    <row r="24" spans="1:7" x14ac:dyDescent="0.4">
      <c r="A24" s="7"/>
      <c r="F24">
        <f>SUM(F20:F23)</f>
        <v>1292</v>
      </c>
      <c r="G24" s="1">
        <f>F24/4</f>
        <v>323</v>
      </c>
    </row>
    <row r="25" spans="1:7" x14ac:dyDescent="0.4">
      <c r="A25" s="7">
        <f>A23+7</f>
        <v>39572</v>
      </c>
      <c r="B25">
        <v>114</v>
      </c>
      <c r="C25">
        <v>209</v>
      </c>
      <c r="E25" t="s">
        <v>25</v>
      </c>
      <c r="F25">
        <v>323</v>
      </c>
    </row>
    <row r="26" spans="1:7" x14ac:dyDescent="0.4">
      <c r="A26" s="7">
        <f t="shared" si="1"/>
        <v>39579</v>
      </c>
      <c r="B26">
        <v>97</v>
      </c>
      <c r="C26">
        <v>202</v>
      </c>
      <c r="E26" t="s">
        <v>24</v>
      </c>
      <c r="F26">
        <v>299</v>
      </c>
    </row>
    <row r="27" spans="1:7" x14ac:dyDescent="0.4">
      <c r="A27" s="7">
        <f t="shared" si="1"/>
        <v>39586</v>
      </c>
      <c r="B27">
        <v>172</v>
      </c>
      <c r="C27">
        <v>162</v>
      </c>
      <c r="D27" t="s">
        <v>32</v>
      </c>
      <c r="E27" t="s">
        <v>25</v>
      </c>
      <c r="F27">
        <v>334</v>
      </c>
    </row>
    <row r="28" spans="1:7" x14ac:dyDescent="0.4">
      <c r="A28" s="7">
        <f t="shared" si="1"/>
        <v>39593</v>
      </c>
      <c r="B28">
        <v>72</v>
      </c>
      <c r="C28">
        <v>205</v>
      </c>
      <c r="D28" t="s">
        <v>33</v>
      </c>
      <c r="E28" t="s">
        <v>25</v>
      </c>
      <c r="F28">
        <v>277</v>
      </c>
    </row>
    <row r="29" spans="1:7" x14ac:dyDescent="0.4">
      <c r="A29" s="7"/>
      <c r="F29">
        <f>SUM(F25:F28)</f>
        <v>1233</v>
      </c>
      <c r="G29" s="1">
        <f>F29/4</f>
        <v>308.25</v>
      </c>
    </row>
    <row r="30" spans="1:7" x14ac:dyDescent="0.4">
      <c r="A30" s="7">
        <f>A28+7</f>
        <v>39600</v>
      </c>
      <c r="B30">
        <v>127</v>
      </c>
      <c r="C30">
        <v>193</v>
      </c>
      <c r="E30" t="s">
        <v>25</v>
      </c>
      <c r="F30">
        <v>320</v>
      </c>
    </row>
    <row r="31" spans="1:7" x14ac:dyDescent="0.4">
      <c r="A31" s="7">
        <f t="shared" si="1"/>
        <v>39607</v>
      </c>
      <c r="B31">
        <v>106</v>
      </c>
      <c r="C31">
        <v>171</v>
      </c>
      <c r="E31" t="s">
        <v>24</v>
      </c>
      <c r="F31">
        <v>277</v>
      </c>
    </row>
    <row r="32" spans="1:7" x14ac:dyDescent="0.4">
      <c r="A32" s="7">
        <f t="shared" si="1"/>
        <v>39614</v>
      </c>
      <c r="B32">
        <v>127</v>
      </c>
      <c r="C32">
        <v>181</v>
      </c>
      <c r="E32" t="s">
        <v>25</v>
      </c>
      <c r="F32">
        <v>308</v>
      </c>
    </row>
    <row r="33" spans="1:7" x14ac:dyDescent="0.4">
      <c r="A33" s="7">
        <f t="shared" si="1"/>
        <v>39621</v>
      </c>
      <c r="B33">
        <v>75</v>
      </c>
      <c r="C33">
        <v>197</v>
      </c>
      <c r="D33" t="s">
        <v>34</v>
      </c>
      <c r="E33" t="s">
        <v>25</v>
      </c>
      <c r="F33">
        <v>272</v>
      </c>
    </row>
    <row r="34" spans="1:7" x14ac:dyDescent="0.4">
      <c r="A34" s="7">
        <f t="shared" si="1"/>
        <v>39628</v>
      </c>
      <c r="B34">
        <v>84</v>
      </c>
      <c r="C34">
        <v>179</v>
      </c>
      <c r="D34" t="s">
        <v>35</v>
      </c>
      <c r="E34" t="s">
        <v>29</v>
      </c>
      <c r="F34">
        <v>263</v>
      </c>
    </row>
    <row r="35" spans="1:7" x14ac:dyDescent="0.4">
      <c r="A35" s="7"/>
      <c r="F35">
        <f>SUM(F30:F34)</f>
        <v>1440</v>
      </c>
      <c r="G35" s="1">
        <f>F35/5</f>
        <v>288</v>
      </c>
    </row>
    <row r="36" spans="1:7" x14ac:dyDescent="0.4">
      <c r="A36" s="7">
        <f>A34+7</f>
        <v>39635</v>
      </c>
      <c r="B36">
        <v>70</v>
      </c>
      <c r="C36">
        <v>151</v>
      </c>
      <c r="E36" t="s">
        <v>24</v>
      </c>
      <c r="F36">
        <v>221</v>
      </c>
    </row>
    <row r="37" spans="1:7" x14ac:dyDescent="0.4">
      <c r="A37" s="7">
        <f t="shared" si="1"/>
        <v>39642</v>
      </c>
      <c r="B37">
        <v>75</v>
      </c>
      <c r="C37">
        <v>228</v>
      </c>
      <c r="E37" t="s">
        <v>24</v>
      </c>
      <c r="F37">
        <v>303</v>
      </c>
    </row>
    <row r="38" spans="1:7" x14ac:dyDescent="0.4">
      <c r="A38" s="7">
        <f t="shared" si="1"/>
        <v>39649</v>
      </c>
      <c r="B38">
        <v>102</v>
      </c>
      <c r="C38">
        <v>201</v>
      </c>
      <c r="D38" t="s">
        <v>36</v>
      </c>
      <c r="E38" t="s">
        <v>25</v>
      </c>
      <c r="F38">
        <v>303</v>
      </c>
    </row>
    <row r="39" spans="1:7" x14ac:dyDescent="0.4">
      <c r="A39" s="7">
        <f t="shared" si="1"/>
        <v>39656</v>
      </c>
      <c r="B39">
        <v>79</v>
      </c>
      <c r="C39">
        <v>242</v>
      </c>
      <c r="D39" t="s">
        <v>37</v>
      </c>
      <c r="E39" t="s">
        <v>25</v>
      </c>
      <c r="F39">
        <v>321</v>
      </c>
    </row>
    <row r="40" spans="1:7" x14ac:dyDescent="0.4">
      <c r="A40" s="7"/>
      <c r="F40">
        <f>SUM(F36:F39)</f>
        <v>1148</v>
      </c>
      <c r="G40" s="1">
        <f>F40/4</f>
        <v>287</v>
      </c>
    </row>
    <row r="41" spans="1:7" x14ac:dyDescent="0.4">
      <c r="A41" s="7">
        <f>A39+7</f>
        <v>39663</v>
      </c>
      <c r="B41">
        <v>84</v>
      </c>
      <c r="C41">
        <v>177</v>
      </c>
      <c r="E41" t="s">
        <v>25</v>
      </c>
      <c r="F41">
        <v>261</v>
      </c>
    </row>
    <row r="42" spans="1:7" x14ac:dyDescent="0.4">
      <c r="A42" s="7">
        <f t="shared" si="1"/>
        <v>39670</v>
      </c>
      <c r="B42">
        <v>60</v>
      </c>
      <c r="C42">
        <v>153</v>
      </c>
      <c r="E42" t="s">
        <v>24</v>
      </c>
      <c r="F42">
        <v>213</v>
      </c>
    </row>
    <row r="43" spans="1:7" x14ac:dyDescent="0.4">
      <c r="A43" s="7">
        <f t="shared" si="1"/>
        <v>39677</v>
      </c>
      <c r="B43">
        <v>81</v>
      </c>
      <c r="C43">
        <v>196</v>
      </c>
      <c r="E43" t="s">
        <v>25</v>
      </c>
      <c r="F43">
        <v>277</v>
      </c>
    </row>
    <row r="44" spans="1:7" x14ac:dyDescent="0.4">
      <c r="A44" s="7">
        <f t="shared" si="1"/>
        <v>39684</v>
      </c>
      <c r="B44">
        <v>76</v>
      </c>
      <c r="C44">
        <v>205</v>
      </c>
      <c r="E44" t="s">
        <v>25</v>
      </c>
      <c r="F44">
        <v>281</v>
      </c>
    </row>
    <row r="45" spans="1:7" x14ac:dyDescent="0.4">
      <c r="A45" s="7">
        <f t="shared" si="1"/>
        <v>39691</v>
      </c>
      <c r="B45">
        <v>69</v>
      </c>
      <c r="C45">
        <v>185</v>
      </c>
      <c r="E45" t="s">
        <v>29</v>
      </c>
      <c r="F45">
        <v>254</v>
      </c>
    </row>
    <row r="46" spans="1:7" x14ac:dyDescent="0.4">
      <c r="A46" s="7"/>
      <c r="F46">
        <f>SUM(F41:F45)</f>
        <v>1286</v>
      </c>
      <c r="G46" s="1">
        <f>F46/5</f>
        <v>257.2</v>
      </c>
    </row>
    <row r="47" spans="1:7" x14ac:dyDescent="0.4">
      <c r="A47" s="7">
        <f>A45+7</f>
        <v>39698</v>
      </c>
      <c r="B47">
        <v>104</v>
      </c>
      <c r="C47">
        <v>213</v>
      </c>
      <c r="E47" t="s">
        <v>25</v>
      </c>
      <c r="F47">
        <v>317</v>
      </c>
    </row>
    <row r="48" spans="1:7" x14ac:dyDescent="0.4">
      <c r="A48" s="7">
        <f t="shared" si="1"/>
        <v>39705</v>
      </c>
      <c r="B48">
        <v>0</v>
      </c>
      <c r="C48">
        <v>0</v>
      </c>
      <c r="E48" t="s">
        <v>38</v>
      </c>
      <c r="F48">
        <v>0</v>
      </c>
    </row>
    <row r="49" spans="1:7" x14ac:dyDescent="0.4">
      <c r="A49" s="7">
        <f t="shared" si="1"/>
        <v>39712</v>
      </c>
      <c r="B49">
        <v>79</v>
      </c>
      <c r="C49">
        <v>178</v>
      </c>
      <c r="E49" t="s">
        <v>39</v>
      </c>
      <c r="F49">
        <v>257</v>
      </c>
    </row>
    <row r="50" spans="1:7" x14ac:dyDescent="0.4">
      <c r="A50" s="7">
        <f t="shared" si="1"/>
        <v>39719</v>
      </c>
      <c r="B50">
        <v>82</v>
      </c>
      <c r="C50">
        <v>201</v>
      </c>
      <c r="E50" t="s">
        <v>25</v>
      </c>
      <c r="F50">
        <v>283</v>
      </c>
    </row>
    <row r="51" spans="1:7" x14ac:dyDescent="0.4">
      <c r="A51" s="7"/>
      <c r="F51">
        <f>SUM(F47:F50)</f>
        <v>857</v>
      </c>
      <c r="G51" s="1">
        <f>F51/3</f>
        <v>285.66666666666669</v>
      </c>
    </row>
    <row r="52" spans="1:7" x14ac:dyDescent="0.4">
      <c r="A52" s="7">
        <f>A50+7</f>
        <v>39726</v>
      </c>
      <c r="B52">
        <v>132</v>
      </c>
      <c r="C52">
        <v>218</v>
      </c>
      <c r="E52" t="s">
        <v>25</v>
      </c>
      <c r="F52">
        <v>350</v>
      </c>
    </row>
    <row r="53" spans="1:7" x14ac:dyDescent="0.4">
      <c r="A53" s="7">
        <f t="shared" si="1"/>
        <v>39733</v>
      </c>
      <c r="B53">
        <v>103</v>
      </c>
      <c r="C53">
        <v>226</v>
      </c>
      <c r="E53" t="s">
        <v>25</v>
      </c>
      <c r="F53">
        <v>329</v>
      </c>
    </row>
    <row r="54" spans="1:7" x14ac:dyDescent="0.4">
      <c r="A54" s="7">
        <f t="shared" si="1"/>
        <v>39740</v>
      </c>
      <c r="B54">
        <v>106</v>
      </c>
      <c r="C54">
        <v>238</v>
      </c>
      <c r="E54" t="s">
        <v>24</v>
      </c>
      <c r="F54">
        <v>344</v>
      </c>
    </row>
    <row r="55" spans="1:7" x14ac:dyDescent="0.4">
      <c r="A55" s="7">
        <f t="shared" si="1"/>
        <v>39747</v>
      </c>
      <c r="B55">
        <v>52</v>
      </c>
      <c r="C55">
        <v>209</v>
      </c>
      <c r="E55" t="s">
        <v>25</v>
      </c>
      <c r="F55">
        <v>261</v>
      </c>
    </row>
    <row r="56" spans="1:7" x14ac:dyDescent="0.4">
      <c r="A56" s="7"/>
      <c r="F56">
        <f>SUM(F52:F55)</f>
        <v>1284</v>
      </c>
      <c r="G56" s="1">
        <f>F56/4</f>
        <v>321</v>
      </c>
    </row>
    <row r="57" spans="1:7" x14ac:dyDescent="0.4">
      <c r="A57" s="7">
        <f>A55+7</f>
        <v>39754</v>
      </c>
      <c r="B57">
        <v>105</v>
      </c>
      <c r="C57">
        <v>186</v>
      </c>
      <c r="E57" t="s">
        <v>25</v>
      </c>
      <c r="F57">
        <v>291</v>
      </c>
    </row>
    <row r="58" spans="1:7" x14ac:dyDescent="0.4">
      <c r="A58" s="7">
        <f t="shared" si="1"/>
        <v>39761</v>
      </c>
      <c r="B58">
        <v>80</v>
      </c>
      <c r="C58">
        <v>205</v>
      </c>
      <c r="E58" t="s">
        <v>25</v>
      </c>
      <c r="F58">
        <v>285</v>
      </c>
    </row>
    <row r="59" spans="1:7" x14ac:dyDescent="0.4">
      <c r="A59" s="7">
        <f t="shared" si="1"/>
        <v>39768</v>
      </c>
      <c r="B59">
        <v>74</v>
      </c>
      <c r="C59">
        <v>225</v>
      </c>
      <c r="E59" t="s">
        <v>24</v>
      </c>
      <c r="F59">
        <v>299</v>
      </c>
    </row>
    <row r="60" spans="1:7" x14ac:dyDescent="0.4">
      <c r="A60" s="7">
        <f t="shared" si="1"/>
        <v>39775</v>
      </c>
      <c r="B60">
        <v>92</v>
      </c>
      <c r="C60">
        <v>192</v>
      </c>
      <c r="E60" t="s">
        <v>25</v>
      </c>
      <c r="F60">
        <v>284</v>
      </c>
    </row>
    <row r="61" spans="1:7" x14ac:dyDescent="0.4">
      <c r="A61" s="7">
        <f t="shared" si="1"/>
        <v>39782</v>
      </c>
      <c r="B61">
        <v>112</v>
      </c>
      <c r="C61">
        <v>222</v>
      </c>
      <c r="E61" t="s">
        <v>29</v>
      </c>
      <c r="F61">
        <v>334</v>
      </c>
    </row>
    <row r="62" spans="1:7" x14ac:dyDescent="0.4">
      <c r="A62" s="7"/>
      <c r="F62">
        <f>SUM(F57:F61)</f>
        <v>1493</v>
      </c>
      <c r="G62" s="1">
        <f>F62/5</f>
        <v>298.60000000000002</v>
      </c>
    </row>
    <row r="63" spans="1:7" x14ac:dyDescent="0.4">
      <c r="A63" s="7">
        <f>A61+7</f>
        <v>39789</v>
      </c>
      <c r="B63">
        <v>124</v>
      </c>
      <c r="C63">
        <v>206</v>
      </c>
      <c r="E63" t="s">
        <v>25</v>
      </c>
      <c r="F63">
        <v>330</v>
      </c>
    </row>
    <row r="64" spans="1:7" x14ac:dyDescent="0.4">
      <c r="A64" s="7">
        <f t="shared" si="1"/>
        <v>39796</v>
      </c>
      <c r="B64">
        <v>113</v>
      </c>
      <c r="C64">
        <v>244</v>
      </c>
      <c r="D64" t="s">
        <v>40</v>
      </c>
      <c r="E64" t="s">
        <v>24</v>
      </c>
      <c r="F64">
        <v>357</v>
      </c>
    </row>
    <row r="65" spans="1:7" x14ac:dyDescent="0.4">
      <c r="A65" s="7">
        <f t="shared" si="1"/>
        <v>39803</v>
      </c>
      <c r="B65">
        <v>102</v>
      </c>
      <c r="C65">
        <v>242</v>
      </c>
      <c r="E65" t="s">
        <v>25</v>
      </c>
      <c r="F65">
        <v>344</v>
      </c>
    </row>
    <row r="66" spans="1:7" x14ac:dyDescent="0.4">
      <c r="A66" s="7">
        <f t="shared" si="1"/>
        <v>39810</v>
      </c>
      <c r="B66">
        <v>65</v>
      </c>
      <c r="C66">
        <v>202</v>
      </c>
      <c r="D66" t="s">
        <v>41</v>
      </c>
      <c r="E66" t="s">
        <v>24</v>
      </c>
      <c r="F66">
        <v>267</v>
      </c>
    </row>
    <row r="67" spans="1:7" x14ac:dyDescent="0.4">
      <c r="F67">
        <f>SUM(F63:F66)</f>
        <v>1298</v>
      </c>
      <c r="G67" s="1">
        <f>F67/4</f>
        <v>324.5</v>
      </c>
    </row>
    <row r="68" spans="1:7" x14ac:dyDescent="0.4">
      <c r="F68" t="s">
        <v>42</v>
      </c>
    </row>
    <row r="73" spans="1:7" x14ac:dyDescent="0.4">
      <c r="B73" s="5">
        <v>0.35416666666666669</v>
      </c>
      <c r="C73" s="5">
        <v>0.45833333333333331</v>
      </c>
      <c r="D73" t="s">
        <v>43</v>
      </c>
      <c r="E73" t="s">
        <v>44</v>
      </c>
      <c r="F73" t="s">
        <v>23</v>
      </c>
    </row>
    <row r="74" spans="1:7" x14ac:dyDescent="0.4">
      <c r="B74">
        <v>80</v>
      </c>
      <c r="C74">
        <v>198</v>
      </c>
      <c r="E74" t="s">
        <v>29</v>
      </c>
      <c r="F74">
        <v>278</v>
      </c>
    </row>
    <row r="75" spans="1:7" x14ac:dyDescent="0.4">
      <c r="B75">
        <v>73</v>
      </c>
      <c r="C75">
        <v>281</v>
      </c>
      <c r="D75" t="s">
        <v>45</v>
      </c>
      <c r="E75" t="s">
        <v>25</v>
      </c>
      <c r="F75">
        <v>354</v>
      </c>
    </row>
    <row r="76" spans="1:7" x14ac:dyDescent="0.4">
      <c r="B76">
        <v>85</v>
      </c>
      <c r="C76">
        <v>229</v>
      </c>
      <c r="E76" t="s">
        <v>25</v>
      </c>
      <c r="F76">
        <v>314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7"/>
  <sheetViews>
    <sheetView zoomScaleNormal="100" workbookViewId="0"/>
  </sheetViews>
  <sheetFormatPr defaultRowHeight="14.6" x14ac:dyDescent="0.4"/>
  <cols>
    <col min="4" max="4" width="17.53515625" customWidth="1"/>
    <col min="5" max="5" width="29.53515625" customWidth="1"/>
    <col min="7" max="7" width="17.3828125" style="1" customWidth="1"/>
  </cols>
  <sheetData>
    <row r="1" spans="1:7" x14ac:dyDescent="0.4">
      <c r="B1">
        <v>2007</v>
      </c>
    </row>
    <row r="2" spans="1:7" x14ac:dyDescent="0.4">
      <c r="B2" s="5">
        <v>0.35416666666666669</v>
      </c>
      <c r="C2" s="5">
        <v>0.45833333333333331</v>
      </c>
      <c r="D2" t="s">
        <v>46</v>
      </c>
      <c r="E2" t="s">
        <v>47</v>
      </c>
      <c r="F2" t="s">
        <v>23</v>
      </c>
      <c r="G2" s="1" t="s">
        <v>60</v>
      </c>
    </row>
    <row r="3" spans="1:7" x14ac:dyDescent="0.4">
      <c r="A3" s="7">
        <v>40185</v>
      </c>
      <c r="B3">
        <v>91</v>
      </c>
      <c r="C3">
        <v>229</v>
      </c>
      <c r="E3" t="s">
        <v>48</v>
      </c>
      <c r="F3">
        <v>320</v>
      </c>
    </row>
    <row r="4" spans="1:7" x14ac:dyDescent="0.4">
      <c r="A4" s="7">
        <f>A3+7</f>
        <v>40192</v>
      </c>
      <c r="B4">
        <v>71</v>
      </c>
      <c r="C4">
        <v>232</v>
      </c>
      <c r="E4" t="s">
        <v>25</v>
      </c>
      <c r="F4">
        <v>303</v>
      </c>
    </row>
    <row r="5" spans="1:7" x14ac:dyDescent="0.4">
      <c r="A5" s="7">
        <f t="shared" ref="A5:A65" si="0">A4+7</f>
        <v>40199</v>
      </c>
      <c r="B5">
        <v>70</v>
      </c>
      <c r="C5">
        <v>246</v>
      </c>
      <c r="E5" t="s">
        <v>25</v>
      </c>
      <c r="F5">
        <v>316</v>
      </c>
    </row>
    <row r="6" spans="1:7" x14ac:dyDescent="0.4">
      <c r="A6" s="7">
        <f t="shared" si="0"/>
        <v>40206</v>
      </c>
      <c r="B6">
        <v>98</v>
      </c>
      <c r="C6">
        <v>255</v>
      </c>
      <c r="E6" t="s">
        <v>48</v>
      </c>
      <c r="F6">
        <v>353</v>
      </c>
    </row>
    <row r="7" spans="1:7" x14ac:dyDescent="0.4">
      <c r="A7" s="7"/>
      <c r="F7">
        <f>SUM(F3:F6)</f>
        <v>1292</v>
      </c>
      <c r="G7" s="1">
        <f>F7/4</f>
        <v>323</v>
      </c>
    </row>
    <row r="8" spans="1:7" x14ac:dyDescent="0.4">
      <c r="A8" s="7">
        <f>A6+7</f>
        <v>40213</v>
      </c>
      <c r="B8">
        <v>92</v>
      </c>
      <c r="C8">
        <v>244</v>
      </c>
      <c r="E8" t="s">
        <v>25</v>
      </c>
      <c r="F8">
        <v>336</v>
      </c>
    </row>
    <row r="9" spans="1:7" x14ac:dyDescent="0.4">
      <c r="A9" s="7">
        <f t="shared" si="0"/>
        <v>40220</v>
      </c>
      <c r="B9">
        <v>96</v>
      </c>
      <c r="C9" s="1">
        <f>(C8+C10+C11)/3</f>
        <v>224.33333333333334</v>
      </c>
      <c r="E9" t="s">
        <v>49</v>
      </c>
      <c r="F9" s="1">
        <f>C9+B9</f>
        <v>320.33333333333337</v>
      </c>
    </row>
    <row r="10" spans="1:7" x14ac:dyDescent="0.4">
      <c r="A10" s="7">
        <f t="shared" si="0"/>
        <v>40227</v>
      </c>
      <c r="B10">
        <v>96</v>
      </c>
      <c r="C10">
        <v>188</v>
      </c>
      <c r="E10" t="s">
        <v>48</v>
      </c>
      <c r="F10">
        <v>284</v>
      </c>
    </row>
    <row r="11" spans="1:7" x14ac:dyDescent="0.4">
      <c r="A11" s="7">
        <f t="shared" si="0"/>
        <v>40234</v>
      </c>
      <c r="B11">
        <v>107</v>
      </c>
      <c r="C11">
        <v>241</v>
      </c>
      <c r="E11" t="s">
        <v>50</v>
      </c>
      <c r="F11">
        <v>348</v>
      </c>
    </row>
    <row r="12" spans="1:7" x14ac:dyDescent="0.4">
      <c r="A12" s="7"/>
      <c r="F12" s="1">
        <f>SUM(F8:F11)</f>
        <v>1288.3333333333335</v>
      </c>
      <c r="G12" s="1">
        <f>F12/4</f>
        <v>322.08333333333337</v>
      </c>
    </row>
    <row r="13" spans="1:7" x14ac:dyDescent="0.4">
      <c r="A13" s="7">
        <f>A11+7</f>
        <v>40241</v>
      </c>
      <c r="B13">
        <v>83</v>
      </c>
      <c r="C13">
        <v>212</v>
      </c>
      <c r="E13" t="s">
        <v>25</v>
      </c>
      <c r="F13">
        <v>295</v>
      </c>
    </row>
    <row r="14" spans="1:7" x14ac:dyDescent="0.4">
      <c r="A14" s="7">
        <f t="shared" si="0"/>
        <v>40248</v>
      </c>
      <c r="B14">
        <v>64</v>
      </c>
      <c r="C14">
        <v>192</v>
      </c>
      <c r="E14" t="s">
        <v>50</v>
      </c>
      <c r="F14">
        <v>256</v>
      </c>
    </row>
    <row r="15" spans="1:7" x14ac:dyDescent="0.4">
      <c r="A15" s="7">
        <f t="shared" si="0"/>
        <v>40255</v>
      </c>
      <c r="B15">
        <f>(B13+B14+B16)/3</f>
        <v>82</v>
      </c>
      <c r="C15">
        <v>202</v>
      </c>
      <c r="E15" t="s">
        <v>51</v>
      </c>
      <c r="F15">
        <v>284</v>
      </c>
    </row>
    <row r="16" spans="1:7" x14ac:dyDescent="0.4">
      <c r="A16" s="7">
        <f t="shared" si="0"/>
        <v>40262</v>
      </c>
      <c r="B16">
        <v>99</v>
      </c>
      <c r="C16">
        <v>216</v>
      </c>
      <c r="E16" t="s">
        <v>48</v>
      </c>
      <c r="F16">
        <v>315</v>
      </c>
    </row>
    <row r="17" spans="1:7" x14ac:dyDescent="0.4">
      <c r="A17" s="7"/>
      <c r="F17">
        <f>SUM(F13:F16)</f>
        <v>1150</v>
      </c>
      <c r="G17" s="1">
        <f>F17/4</f>
        <v>287.5</v>
      </c>
    </row>
    <row r="18" spans="1:7" x14ac:dyDescent="0.4">
      <c r="A18" s="7">
        <f>A16+7</f>
        <v>40269</v>
      </c>
      <c r="B18">
        <v>145</v>
      </c>
      <c r="C18">
        <v>230</v>
      </c>
      <c r="E18" t="s">
        <v>25</v>
      </c>
      <c r="F18">
        <v>375</v>
      </c>
    </row>
    <row r="19" spans="1:7" x14ac:dyDescent="0.4">
      <c r="A19" s="7">
        <f t="shared" si="0"/>
        <v>40276</v>
      </c>
      <c r="B19">
        <v>185</v>
      </c>
      <c r="C19">
        <v>370</v>
      </c>
      <c r="D19" t="s">
        <v>52</v>
      </c>
      <c r="E19" t="s">
        <v>25</v>
      </c>
      <c r="F19">
        <v>555</v>
      </c>
    </row>
    <row r="20" spans="1:7" x14ac:dyDescent="0.4">
      <c r="A20" s="7">
        <f t="shared" si="0"/>
        <v>40283</v>
      </c>
      <c r="B20">
        <v>57</v>
      </c>
      <c r="C20">
        <v>210</v>
      </c>
      <c r="E20" t="s">
        <v>25</v>
      </c>
      <c r="F20">
        <v>267</v>
      </c>
    </row>
    <row r="21" spans="1:7" x14ac:dyDescent="0.4">
      <c r="A21" s="7">
        <f t="shared" si="0"/>
        <v>40290</v>
      </c>
      <c r="B21">
        <v>104</v>
      </c>
      <c r="C21">
        <v>181</v>
      </c>
      <c r="E21" t="s">
        <v>25</v>
      </c>
      <c r="F21">
        <v>285</v>
      </c>
    </row>
    <row r="22" spans="1:7" x14ac:dyDescent="0.4">
      <c r="A22" s="7">
        <f t="shared" si="0"/>
        <v>40297</v>
      </c>
      <c r="B22">
        <v>107</v>
      </c>
      <c r="C22">
        <v>200</v>
      </c>
      <c r="E22" t="s">
        <v>25</v>
      </c>
      <c r="F22">
        <v>307</v>
      </c>
    </row>
    <row r="23" spans="1:7" x14ac:dyDescent="0.4">
      <c r="A23" s="7"/>
      <c r="F23">
        <f>SUM(F18:F22)</f>
        <v>1789</v>
      </c>
      <c r="G23" s="1">
        <f>F23/5</f>
        <v>357.8</v>
      </c>
    </row>
    <row r="24" spans="1:7" x14ac:dyDescent="0.4">
      <c r="A24" s="7">
        <f>A22+7</f>
        <v>40304</v>
      </c>
      <c r="B24">
        <v>95</v>
      </c>
      <c r="C24">
        <v>129</v>
      </c>
      <c r="D24" t="s">
        <v>53</v>
      </c>
      <c r="E24" t="s">
        <v>48</v>
      </c>
      <c r="F24">
        <v>224</v>
      </c>
    </row>
    <row r="25" spans="1:7" x14ac:dyDescent="0.4">
      <c r="A25" s="7">
        <f t="shared" si="0"/>
        <v>40311</v>
      </c>
      <c r="B25">
        <v>93</v>
      </c>
      <c r="C25">
        <v>246</v>
      </c>
      <c r="E25" t="s">
        <v>25</v>
      </c>
      <c r="F25">
        <v>339</v>
      </c>
    </row>
    <row r="26" spans="1:7" x14ac:dyDescent="0.4">
      <c r="A26" s="7">
        <f t="shared" si="0"/>
        <v>40318</v>
      </c>
      <c r="B26">
        <v>82</v>
      </c>
      <c r="C26">
        <v>281</v>
      </c>
      <c r="E26" t="s">
        <v>54</v>
      </c>
      <c r="F26">
        <v>363</v>
      </c>
    </row>
    <row r="27" spans="1:7" x14ac:dyDescent="0.4">
      <c r="A27" s="7">
        <f t="shared" si="0"/>
        <v>40325</v>
      </c>
      <c r="B27">
        <v>63</v>
      </c>
      <c r="C27">
        <v>198</v>
      </c>
      <c r="D27" t="s">
        <v>55</v>
      </c>
      <c r="E27" t="s">
        <v>48</v>
      </c>
      <c r="F27">
        <v>261</v>
      </c>
    </row>
    <row r="28" spans="1:7" x14ac:dyDescent="0.4">
      <c r="A28" s="7"/>
      <c r="F28">
        <f>SUM(F24:F27)</f>
        <v>1187</v>
      </c>
      <c r="G28" s="1">
        <f>F28/4</f>
        <v>296.75</v>
      </c>
    </row>
    <row r="29" spans="1:7" x14ac:dyDescent="0.4">
      <c r="A29" s="7">
        <f>A27+7</f>
        <v>40332</v>
      </c>
      <c r="B29">
        <v>79</v>
      </c>
      <c r="C29">
        <v>195</v>
      </c>
      <c r="E29" t="s">
        <v>25</v>
      </c>
      <c r="F29">
        <v>274</v>
      </c>
    </row>
    <row r="30" spans="1:7" x14ac:dyDescent="0.4">
      <c r="A30" s="7">
        <f t="shared" si="0"/>
        <v>40339</v>
      </c>
      <c r="B30">
        <v>69</v>
      </c>
      <c r="C30">
        <v>197</v>
      </c>
      <c r="D30" t="s">
        <v>56</v>
      </c>
      <c r="E30" t="s">
        <v>48</v>
      </c>
      <c r="F30">
        <v>266</v>
      </c>
    </row>
    <row r="31" spans="1:7" x14ac:dyDescent="0.4">
      <c r="A31" s="7">
        <f t="shared" si="0"/>
        <v>40346</v>
      </c>
      <c r="B31">
        <v>59</v>
      </c>
      <c r="C31">
        <v>202</v>
      </c>
      <c r="E31" t="s">
        <v>25</v>
      </c>
      <c r="F31">
        <v>261</v>
      </c>
    </row>
    <row r="32" spans="1:7" x14ac:dyDescent="0.4">
      <c r="A32" s="7">
        <f t="shared" si="0"/>
        <v>40353</v>
      </c>
      <c r="B32">
        <v>100</v>
      </c>
      <c r="C32">
        <v>212</v>
      </c>
      <c r="E32" t="s">
        <v>25</v>
      </c>
      <c r="F32">
        <v>312</v>
      </c>
    </row>
    <row r="33" spans="1:7" x14ac:dyDescent="0.4">
      <c r="A33" s="7"/>
      <c r="F33">
        <f>SUM(F29:F32)</f>
        <v>1113</v>
      </c>
      <c r="G33" s="1">
        <f>F33/4</f>
        <v>278.25</v>
      </c>
    </row>
    <row r="34" spans="1:7" x14ac:dyDescent="0.4">
      <c r="A34" s="7">
        <f>A32+7</f>
        <v>40360</v>
      </c>
      <c r="B34">
        <v>61</v>
      </c>
      <c r="C34">
        <v>184</v>
      </c>
      <c r="E34" t="s">
        <v>57</v>
      </c>
      <c r="F34">
        <v>245</v>
      </c>
    </row>
    <row r="35" spans="1:7" x14ac:dyDescent="0.4">
      <c r="A35" s="7">
        <f t="shared" si="0"/>
        <v>40367</v>
      </c>
      <c r="B35">
        <v>50</v>
      </c>
      <c r="C35">
        <v>203</v>
      </c>
      <c r="E35" t="s">
        <v>48</v>
      </c>
      <c r="F35">
        <v>253</v>
      </c>
    </row>
    <row r="36" spans="1:7" x14ac:dyDescent="0.4">
      <c r="A36" s="7">
        <f t="shared" si="0"/>
        <v>40374</v>
      </c>
      <c r="B36">
        <v>65</v>
      </c>
      <c r="C36">
        <v>204</v>
      </c>
      <c r="E36" t="s">
        <v>25</v>
      </c>
      <c r="F36">
        <v>269</v>
      </c>
    </row>
    <row r="37" spans="1:7" x14ac:dyDescent="0.4">
      <c r="A37" s="7">
        <f t="shared" si="0"/>
        <v>40381</v>
      </c>
      <c r="B37">
        <v>90</v>
      </c>
      <c r="C37">
        <v>223</v>
      </c>
      <c r="D37" t="s">
        <v>58</v>
      </c>
      <c r="E37" t="s">
        <v>25</v>
      </c>
      <c r="F37">
        <v>313</v>
      </c>
    </row>
    <row r="38" spans="1:7" x14ac:dyDescent="0.4">
      <c r="A38" s="7">
        <f t="shared" si="0"/>
        <v>40388</v>
      </c>
      <c r="B38">
        <v>73</v>
      </c>
      <c r="C38">
        <v>170</v>
      </c>
      <c r="E38" t="s">
        <v>25</v>
      </c>
      <c r="F38">
        <v>243</v>
      </c>
    </row>
    <row r="39" spans="1:7" x14ac:dyDescent="0.4">
      <c r="A39" s="7"/>
      <c r="F39">
        <f>SUM(F34:F38)</f>
        <v>1323</v>
      </c>
      <c r="G39" s="1">
        <f>F39/5</f>
        <v>264.60000000000002</v>
      </c>
    </row>
    <row r="40" spans="1:7" x14ac:dyDescent="0.4">
      <c r="A40" s="7">
        <f>A38+7</f>
        <v>40395</v>
      </c>
      <c r="B40">
        <v>83</v>
      </c>
      <c r="C40">
        <v>175</v>
      </c>
      <c r="E40" t="s">
        <v>48</v>
      </c>
      <c r="F40">
        <v>258</v>
      </c>
    </row>
    <row r="41" spans="1:7" x14ac:dyDescent="0.4">
      <c r="A41" s="7">
        <f t="shared" si="0"/>
        <v>40402</v>
      </c>
      <c r="B41">
        <v>53</v>
      </c>
      <c r="C41">
        <v>195</v>
      </c>
      <c r="E41" t="s">
        <v>25</v>
      </c>
      <c r="F41">
        <v>248</v>
      </c>
    </row>
    <row r="42" spans="1:7" x14ac:dyDescent="0.4">
      <c r="A42" s="7">
        <f t="shared" si="0"/>
        <v>40409</v>
      </c>
      <c r="B42">
        <v>81</v>
      </c>
      <c r="C42">
        <v>207</v>
      </c>
      <c r="E42" t="s">
        <v>25</v>
      </c>
      <c r="F42">
        <v>288</v>
      </c>
    </row>
    <row r="43" spans="1:7" x14ac:dyDescent="0.4">
      <c r="A43" s="7">
        <f t="shared" si="0"/>
        <v>40416</v>
      </c>
      <c r="B43">
        <v>77</v>
      </c>
      <c r="C43">
        <v>217</v>
      </c>
      <c r="E43" t="s">
        <v>25</v>
      </c>
      <c r="F43">
        <v>294</v>
      </c>
    </row>
    <row r="44" spans="1:7" x14ac:dyDescent="0.4">
      <c r="A44" s="7"/>
      <c r="F44">
        <f>SUM(F40:F43)</f>
        <v>1088</v>
      </c>
      <c r="G44" s="1">
        <f>F44/4</f>
        <v>272</v>
      </c>
    </row>
    <row r="45" spans="1:7" x14ac:dyDescent="0.4">
      <c r="A45" s="7">
        <f>A43+7</f>
        <v>40423</v>
      </c>
      <c r="B45">
        <v>61</v>
      </c>
      <c r="C45">
        <v>178</v>
      </c>
      <c r="E45" t="s">
        <v>25</v>
      </c>
      <c r="F45">
        <v>239</v>
      </c>
    </row>
    <row r="46" spans="1:7" x14ac:dyDescent="0.4">
      <c r="A46" s="7">
        <f t="shared" si="0"/>
        <v>40430</v>
      </c>
      <c r="B46">
        <v>74</v>
      </c>
      <c r="C46">
        <v>191</v>
      </c>
      <c r="E46" t="s">
        <v>25</v>
      </c>
      <c r="F46">
        <v>265</v>
      </c>
    </row>
    <row r="47" spans="1:7" x14ac:dyDescent="0.4">
      <c r="A47" s="7">
        <f t="shared" si="0"/>
        <v>40437</v>
      </c>
      <c r="B47">
        <v>116</v>
      </c>
      <c r="C47">
        <v>197</v>
      </c>
      <c r="E47" t="s">
        <v>25</v>
      </c>
      <c r="F47">
        <v>313</v>
      </c>
    </row>
    <row r="48" spans="1:7" x14ac:dyDescent="0.4">
      <c r="A48" s="7">
        <f t="shared" si="0"/>
        <v>40444</v>
      </c>
      <c r="B48">
        <v>93</v>
      </c>
      <c r="C48">
        <v>204</v>
      </c>
      <c r="E48" t="s">
        <v>25</v>
      </c>
      <c r="F48">
        <v>297</v>
      </c>
    </row>
    <row r="49" spans="1:7" x14ac:dyDescent="0.4">
      <c r="A49" s="7">
        <f t="shared" si="0"/>
        <v>40451</v>
      </c>
      <c r="B49">
        <v>93</v>
      </c>
      <c r="C49">
        <v>196</v>
      </c>
      <c r="E49" t="s">
        <v>25</v>
      </c>
      <c r="F49">
        <v>289</v>
      </c>
    </row>
    <row r="50" spans="1:7" x14ac:dyDescent="0.4">
      <c r="A50" s="7"/>
      <c r="F50">
        <f>SUM(F45:F49)</f>
        <v>1403</v>
      </c>
      <c r="G50" s="1">
        <f>F50/5</f>
        <v>280.60000000000002</v>
      </c>
    </row>
    <row r="51" spans="1:7" x14ac:dyDescent="0.4">
      <c r="A51" s="7">
        <f>A49+7</f>
        <v>40458</v>
      </c>
      <c r="B51">
        <v>70</v>
      </c>
      <c r="C51">
        <v>205</v>
      </c>
      <c r="E51" t="s">
        <v>59</v>
      </c>
      <c r="F51">
        <v>275</v>
      </c>
    </row>
    <row r="52" spans="1:7" x14ac:dyDescent="0.4">
      <c r="A52" s="7">
        <f t="shared" si="0"/>
        <v>40465</v>
      </c>
      <c r="B52">
        <v>64</v>
      </c>
      <c r="C52">
        <v>157</v>
      </c>
      <c r="E52" t="s">
        <v>25</v>
      </c>
      <c r="F52">
        <v>221</v>
      </c>
    </row>
    <row r="53" spans="1:7" x14ac:dyDescent="0.4">
      <c r="A53" s="7">
        <f t="shared" si="0"/>
        <v>40472</v>
      </c>
      <c r="B53">
        <v>80</v>
      </c>
      <c r="C53">
        <v>198</v>
      </c>
      <c r="E53" t="s">
        <v>24</v>
      </c>
      <c r="F53">
        <v>278</v>
      </c>
    </row>
    <row r="54" spans="1:7" x14ac:dyDescent="0.4">
      <c r="A54" s="7">
        <f t="shared" si="0"/>
        <v>40479</v>
      </c>
      <c r="B54">
        <v>62</v>
      </c>
      <c r="C54">
        <v>214</v>
      </c>
      <c r="E54" t="s">
        <v>24</v>
      </c>
      <c r="F54">
        <v>276</v>
      </c>
    </row>
    <row r="55" spans="1:7" x14ac:dyDescent="0.4">
      <c r="A55" s="7"/>
      <c r="F55">
        <f>SUM(F51:F54)</f>
        <v>1050</v>
      </c>
      <c r="G55" s="1">
        <f>F55/4</f>
        <v>262.5</v>
      </c>
    </row>
    <row r="56" spans="1:7" x14ac:dyDescent="0.4">
      <c r="A56" s="7">
        <f>A54+7</f>
        <v>40486</v>
      </c>
      <c r="B56">
        <v>82</v>
      </c>
      <c r="C56">
        <v>172</v>
      </c>
      <c r="E56" t="s">
        <v>25</v>
      </c>
      <c r="F56">
        <v>254</v>
      </c>
    </row>
    <row r="57" spans="1:7" x14ac:dyDescent="0.4">
      <c r="A57" s="7">
        <f t="shared" si="0"/>
        <v>40493</v>
      </c>
      <c r="B57">
        <v>98</v>
      </c>
      <c r="C57">
        <v>210</v>
      </c>
      <c r="E57" t="s">
        <v>25</v>
      </c>
      <c r="F57">
        <v>308</v>
      </c>
    </row>
    <row r="58" spans="1:7" x14ac:dyDescent="0.4">
      <c r="A58" s="7">
        <f t="shared" si="0"/>
        <v>40500</v>
      </c>
      <c r="B58">
        <v>80</v>
      </c>
      <c r="C58">
        <v>217</v>
      </c>
      <c r="E58" t="s">
        <v>24</v>
      </c>
      <c r="F58">
        <v>297</v>
      </c>
    </row>
    <row r="59" spans="1:7" x14ac:dyDescent="0.4">
      <c r="A59" s="7">
        <f t="shared" si="0"/>
        <v>40507</v>
      </c>
      <c r="B59">
        <v>66</v>
      </c>
      <c r="C59">
        <v>203</v>
      </c>
      <c r="E59" t="s">
        <v>25</v>
      </c>
      <c r="F59">
        <v>269</v>
      </c>
    </row>
    <row r="60" spans="1:7" x14ac:dyDescent="0.4">
      <c r="A60" s="7"/>
      <c r="F60">
        <f>SUM(F56:F59)</f>
        <v>1128</v>
      </c>
      <c r="G60" s="1">
        <f>F60/4</f>
        <v>282</v>
      </c>
    </row>
    <row r="61" spans="1:7" x14ac:dyDescent="0.4">
      <c r="A61" s="7">
        <f>A59+7</f>
        <v>40514</v>
      </c>
      <c r="B61">
        <v>105</v>
      </c>
      <c r="C61">
        <v>221</v>
      </c>
      <c r="E61" t="s">
        <v>25</v>
      </c>
      <c r="F61">
        <v>326</v>
      </c>
    </row>
    <row r="62" spans="1:7" x14ac:dyDescent="0.4">
      <c r="A62" s="7">
        <f t="shared" si="0"/>
        <v>40521</v>
      </c>
      <c r="B62">
        <v>117</v>
      </c>
      <c r="C62">
        <v>248</v>
      </c>
      <c r="E62" t="s">
        <v>24</v>
      </c>
      <c r="F62">
        <v>365</v>
      </c>
    </row>
    <row r="63" spans="1:7" x14ac:dyDescent="0.4">
      <c r="A63" s="7">
        <f t="shared" si="0"/>
        <v>40528</v>
      </c>
      <c r="B63">
        <v>147</v>
      </c>
      <c r="C63">
        <v>199</v>
      </c>
      <c r="E63" t="s">
        <v>25</v>
      </c>
      <c r="F63">
        <v>346</v>
      </c>
    </row>
    <row r="64" spans="1:7" x14ac:dyDescent="0.4">
      <c r="A64" s="7">
        <f t="shared" si="0"/>
        <v>40535</v>
      </c>
      <c r="B64">
        <v>137</v>
      </c>
      <c r="C64">
        <v>225</v>
      </c>
      <c r="E64" t="s">
        <v>25</v>
      </c>
      <c r="F64">
        <v>362</v>
      </c>
    </row>
    <row r="65" spans="1:7" x14ac:dyDescent="0.4">
      <c r="A65" s="7">
        <f t="shared" si="0"/>
        <v>40542</v>
      </c>
      <c r="B65">
        <v>96</v>
      </c>
      <c r="C65">
        <v>142</v>
      </c>
      <c r="E65" t="s">
        <v>25</v>
      </c>
      <c r="F65">
        <v>238</v>
      </c>
    </row>
    <row r="66" spans="1:7" x14ac:dyDescent="0.4">
      <c r="F66">
        <f>SUM(F61:F65)</f>
        <v>1637</v>
      </c>
      <c r="G66" s="1">
        <f>F66/5</f>
        <v>327.39999999999998</v>
      </c>
    </row>
    <row r="67" spans="1:7" x14ac:dyDescent="0.4">
      <c r="B67">
        <v>4479</v>
      </c>
      <c r="C67">
        <v>10663</v>
      </c>
      <c r="F67">
        <v>15142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heetViews>
  <sheetFormatPr defaultRowHeight="14.6" x14ac:dyDescent="0.4"/>
  <sheetData/>
  <pageMargins left="0.7" right="0.7" top="0.75" bottom="0.7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3"/>
  <sheetViews>
    <sheetView topLeftCell="A4" workbookViewId="0">
      <selection activeCell="K31" sqref="K31"/>
    </sheetView>
  </sheetViews>
  <sheetFormatPr defaultRowHeight="14.6" x14ac:dyDescent="0.4"/>
  <sheetData>
    <row r="33" spans="8:8" x14ac:dyDescent="0.4">
      <c r="H33" t="s">
        <v>42</v>
      </c>
    </row>
  </sheetData>
  <pageMargins left="0.7" right="0.7" top="0.75" bottom="0.75" header="0.3" footer="0.3"/>
  <pageSetup orientation="landscape"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2"/>
  <sheetViews>
    <sheetView workbookViewId="0">
      <selection activeCell="C19" sqref="C19"/>
    </sheetView>
  </sheetViews>
  <sheetFormatPr defaultRowHeight="14.6" x14ac:dyDescent="0.4"/>
  <cols>
    <col min="2" max="2" width="12.84375" style="110" customWidth="1"/>
    <col min="3" max="3" width="13" style="110" customWidth="1"/>
    <col min="4" max="4" width="12.3828125" style="110" customWidth="1"/>
    <col min="5" max="5" width="13" style="110" customWidth="1"/>
    <col min="6" max="7" width="12.3046875" style="110" customWidth="1"/>
    <col min="8" max="11" width="12.3046875" style="102" customWidth="1"/>
    <col min="12" max="27" width="12.3046875" customWidth="1"/>
    <col min="28" max="29" width="24.3046875" customWidth="1"/>
  </cols>
  <sheetData>
    <row r="1" spans="1:27" s="4" customFormat="1" ht="43.75" x14ac:dyDescent="0.4">
      <c r="A1" s="3" t="s">
        <v>12</v>
      </c>
      <c r="B1" s="3" t="s">
        <v>245</v>
      </c>
      <c r="C1" s="3" t="s">
        <v>246</v>
      </c>
      <c r="D1" s="3" t="s">
        <v>244</v>
      </c>
      <c r="E1" s="3" t="s">
        <v>243</v>
      </c>
      <c r="F1" s="3" t="s">
        <v>234</v>
      </c>
      <c r="G1" s="3" t="s">
        <v>235</v>
      </c>
      <c r="H1" s="3" t="s">
        <v>216</v>
      </c>
      <c r="I1" s="3" t="s">
        <v>215</v>
      </c>
      <c r="J1" s="3" t="s">
        <v>195</v>
      </c>
      <c r="K1" s="3" t="s">
        <v>194</v>
      </c>
      <c r="L1" s="3" t="s">
        <v>173</v>
      </c>
      <c r="M1" s="3" t="s">
        <v>174</v>
      </c>
      <c r="N1" s="3" t="s">
        <v>157</v>
      </c>
      <c r="O1" s="3" t="s">
        <v>158</v>
      </c>
      <c r="P1" s="3" t="s">
        <v>134</v>
      </c>
      <c r="Q1" s="3" t="s">
        <v>133</v>
      </c>
      <c r="R1" s="3" t="s">
        <v>105</v>
      </c>
      <c r="S1" s="3" t="s">
        <v>106</v>
      </c>
      <c r="T1" s="3" t="s">
        <v>13</v>
      </c>
      <c r="U1" s="3" t="s">
        <v>14</v>
      </c>
      <c r="V1" s="3" t="s">
        <v>15</v>
      </c>
      <c r="W1" s="3" t="s">
        <v>16</v>
      </c>
      <c r="X1" s="3" t="s">
        <v>17</v>
      </c>
      <c r="Y1" s="3" t="s">
        <v>18</v>
      </c>
      <c r="Z1" s="3" t="s">
        <v>20</v>
      </c>
      <c r="AA1" s="3" t="s">
        <v>19</v>
      </c>
    </row>
    <row r="2" spans="1:27" x14ac:dyDescent="0.4">
      <c r="A2" s="154" t="s">
        <v>11</v>
      </c>
      <c r="B2" s="166">
        <v>639</v>
      </c>
      <c r="C2" s="155">
        <f>B2/4</f>
        <v>159.75</v>
      </c>
      <c r="D2" s="166">
        <v>643</v>
      </c>
      <c r="E2" s="155">
        <f>D2/4</f>
        <v>160.75</v>
      </c>
      <c r="F2" s="166">
        <v>945</v>
      </c>
      <c r="G2" s="155">
        <f>F2/5</f>
        <v>189</v>
      </c>
      <c r="H2" s="155">
        <f>'2016 Raw Data'!F7</f>
        <v>1098</v>
      </c>
      <c r="I2" s="155">
        <f>H2/5</f>
        <v>219.6</v>
      </c>
      <c r="J2" s="155">
        <v>797</v>
      </c>
      <c r="K2" s="155">
        <f>J2/4</f>
        <v>199.25</v>
      </c>
      <c r="L2" s="155">
        <v>748</v>
      </c>
      <c r="M2" s="155">
        <f>L2/4</f>
        <v>187</v>
      </c>
      <c r="N2" s="155">
        <v>921</v>
      </c>
      <c r="O2" s="155">
        <f>N2/4</f>
        <v>230.25</v>
      </c>
      <c r="P2" s="155">
        <v>1351</v>
      </c>
      <c r="Q2" s="155">
        <f>P2/5</f>
        <v>270.2</v>
      </c>
      <c r="R2" s="155">
        <v>1274</v>
      </c>
      <c r="S2" s="155">
        <f>R2/5</f>
        <v>254.8</v>
      </c>
      <c r="T2" s="155">
        <v>1409</v>
      </c>
      <c r="U2" s="155">
        <f>T2/5</f>
        <v>281.8</v>
      </c>
      <c r="V2" s="156">
        <v>1193</v>
      </c>
      <c r="W2" s="155">
        <f>V2/4</f>
        <v>298.25</v>
      </c>
      <c r="X2" s="155">
        <v>1359</v>
      </c>
      <c r="Y2" s="155">
        <v>339.75</v>
      </c>
      <c r="Z2" s="155">
        <v>1292</v>
      </c>
      <c r="AA2" s="155">
        <v>323</v>
      </c>
    </row>
    <row r="3" spans="1:27" x14ac:dyDescent="0.4">
      <c r="A3" s="154" t="s">
        <v>10</v>
      </c>
      <c r="B3" s="166">
        <v>633</v>
      </c>
      <c r="C3" s="155">
        <f>B3/4</f>
        <v>158.25</v>
      </c>
      <c r="D3" s="166">
        <v>662</v>
      </c>
      <c r="E3" s="155">
        <f>D3/4</f>
        <v>165.5</v>
      </c>
      <c r="F3" s="166">
        <v>759</v>
      </c>
      <c r="G3" s="155">
        <f>F3/4</f>
        <v>189.75</v>
      </c>
      <c r="H3" s="155">
        <f>'2016 Raw Data'!F14</f>
        <v>885</v>
      </c>
      <c r="I3" s="155">
        <f>H3/4</f>
        <v>221.25</v>
      </c>
      <c r="J3" s="155">
        <v>938</v>
      </c>
      <c r="K3" s="155">
        <f>J3/4</f>
        <v>234.5</v>
      </c>
      <c r="L3" s="155">
        <v>726</v>
      </c>
      <c r="M3" s="155">
        <f>L3/4</f>
        <v>181.5</v>
      </c>
      <c r="N3" s="155">
        <v>943</v>
      </c>
      <c r="O3" s="155">
        <f>N3/4</f>
        <v>235.75</v>
      </c>
      <c r="P3" s="155">
        <v>1117</v>
      </c>
      <c r="Q3" s="155">
        <f>P3/4</f>
        <v>279.25</v>
      </c>
      <c r="R3" s="155">
        <v>1102</v>
      </c>
      <c r="S3" s="155">
        <f>R3/4</f>
        <v>275.5</v>
      </c>
      <c r="T3" s="155">
        <v>1249</v>
      </c>
      <c r="U3" s="155">
        <f>T3/4</f>
        <v>312.25</v>
      </c>
      <c r="V3" s="155">
        <v>1391</v>
      </c>
      <c r="W3" s="155">
        <f>V3/4</f>
        <v>347.75</v>
      </c>
      <c r="X3" s="155">
        <v>1228</v>
      </c>
      <c r="Y3" s="155">
        <v>307</v>
      </c>
      <c r="Z3" s="155">
        <v>1288</v>
      </c>
      <c r="AA3" s="155">
        <v>322.08333333333337</v>
      </c>
    </row>
    <row r="4" spans="1:27" x14ac:dyDescent="0.4">
      <c r="A4" s="154" t="s">
        <v>9</v>
      </c>
      <c r="B4" s="166">
        <v>925</v>
      </c>
      <c r="C4" s="155">
        <f>B4/6</f>
        <v>154.16666666666666</v>
      </c>
      <c r="D4" s="166">
        <v>807</v>
      </c>
      <c r="E4" s="155">
        <f>D4/4</f>
        <v>201.75</v>
      </c>
      <c r="F4" s="166">
        <v>716</v>
      </c>
      <c r="G4" s="155">
        <f>F4/4</f>
        <v>179</v>
      </c>
      <c r="H4" s="155">
        <f>'2016 Raw Data'!F22</f>
        <v>961</v>
      </c>
      <c r="I4" s="155">
        <f>H4/4</f>
        <v>240.25</v>
      </c>
      <c r="J4" s="155">
        <v>1149</v>
      </c>
      <c r="K4" s="155">
        <f>J4/5</f>
        <v>229.8</v>
      </c>
      <c r="L4" s="155">
        <v>914</v>
      </c>
      <c r="M4" s="155">
        <f>L4/5</f>
        <v>182.8</v>
      </c>
      <c r="N4" s="155">
        <v>1367</v>
      </c>
      <c r="O4" s="155">
        <f>N4/5</f>
        <v>273.39999999999998</v>
      </c>
      <c r="P4" s="155">
        <v>995</v>
      </c>
      <c r="Q4" s="155">
        <f>P4/4</f>
        <v>248.75</v>
      </c>
      <c r="R4" s="155">
        <v>1012</v>
      </c>
      <c r="S4" s="155">
        <f>R4/4</f>
        <v>253</v>
      </c>
      <c r="T4" s="155">
        <v>1199</v>
      </c>
      <c r="U4" s="155">
        <f>T4/4</f>
        <v>299.75</v>
      </c>
      <c r="V4" s="156">
        <v>1417</v>
      </c>
      <c r="W4" s="155">
        <f>V4/5</f>
        <v>283.39999999999998</v>
      </c>
      <c r="X4" s="155">
        <v>1805</v>
      </c>
      <c r="Y4" s="155">
        <v>361</v>
      </c>
      <c r="Z4" s="155">
        <v>1150</v>
      </c>
      <c r="AA4" s="155">
        <v>287.5</v>
      </c>
    </row>
    <row r="5" spans="1:27" x14ac:dyDescent="0.4">
      <c r="A5" s="154" t="s">
        <v>8</v>
      </c>
      <c r="B5" s="166">
        <v>1087</v>
      </c>
      <c r="C5" s="155">
        <f>B5/6</f>
        <v>181.16666666666666</v>
      </c>
      <c r="D5" s="166">
        <v>1004</v>
      </c>
      <c r="E5" s="155">
        <f t="shared" ref="E5:E13" si="0">D5/5</f>
        <v>200.8</v>
      </c>
      <c r="F5" s="166">
        <v>1179</v>
      </c>
      <c r="G5" s="155">
        <f>F5/5</f>
        <v>235.8</v>
      </c>
      <c r="H5" s="155">
        <f>'2016 Raw Data'!F28</f>
        <v>893</v>
      </c>
      <c r="I5" s="155">
        <f>H5/4</f>
        <v>223.25</v>
      </c>
      <c r="J5" s="155">
        <v>1021</v>
      </c>
      <c r="K5" s="155">
        <f>J5/4</f>
        <v>255.25</v>
      </c>
      <c r="L5" s="155">
        <v>1055</v>
      </c>
      <c r="M5" s="155">
        <f>L5/4</f>
        <v>263.75</v>
      </c>
      <c r="N5" s="155">
        <v>882</v>
      </c>
      <c r="O5" s="155">
        <f>N5/4</f>
        <v>220.5</v>
      </c>
      <c r="P5" s="155">
        <v>1468</v>
      </c>
      <c r="Q5" s="155">
        <f>P5/5</f>
        <v>293.60000000000002</v>
      </c>
      <c r="R5" s="155">
        <v>1397</v>
      </c>
      <c r="S5" s="155">
        <f>R5/4</f>
        <v>349.25</v>
      </c>
      <c r="T5" s="155">
        <v>1451</v>
      </c>
      <c r="U5" s="155">
        <f>T5/4</f>
        <v>362.75</v>
      </c>
      <c r="V5" s="155">
        <v>1436</v>
      </c>
      <c r="W5" s="155">
        <f>V5/4</f>
        <v>359</v>
      </c>
      <c r="X5" s="155">
        <v>1292</v>
      </c>
      <c r="Y5" s="155">
        <v>323</v>
      </c>
      <c r="Z5" s="155">
        <v>1789</v>
      </c>
      <c r="AA5" s="155">
        <v>357.8</v>
      </c>
    </row>
    <row r="6" spans="1:27" x14ac:dyDescent="0.4">
      <c r="A6" s="154" t="s">
        <v>7</v>
      </c>
      <c r="B6" s="166">
        <v>639</v>
      </c>
      <c r="C6" s="155">
        <f t="shared" ref="C6:C12" si="1">B6/4</f>
        <v>159.75</v>
      </c>
      <c r="D6" s="166">
        <v>720</v>
      </c>
      <c r="E6" s="155">
        <f>D6/4</f>
        <v>180</v>
      </c>
      <c r="F6" s="166">
        <v>682</v>
      </c>
      <c r="G6" s="155">
        <f>F6/4</f>
        <v>170.5</v>
      </c>
      <c r="H6" s="155">
        <f>'2016 Raw Data'!F35</f>
        <v>1117</v>
      </c>
      <c r="I6" s="155">
        <f>H6/5</f>
        <v>223.4</v>
      </c>
      <c r="J6" s="155">
        <v>1041</v>
      </c>
      <c r="K6" s="155">
        <f>J6/5</f>
        <v>208.2</v>
      </c>
      <c r="L6" s="155">
        <v>856</v>
      </c>
      <c r="M6" s="155">
        <f>L6/4</f>
        <v>214</v>
      </c>
      <c r="N6" s="155">
        <v>859</v>
      </c>
      <c r="O6" s="155">
        <f>N6/4</f>
        <v>214.75</v>
      </c>
      <c r="P6" s="155">
        <v>987</v>
      </c>
      <c r="Q6" s="155">
        <f>P6/4</f>
        <v>246.75</v>
      </c>
      <c r="R6" s="155">
        <v>1347</v>
      </c>
      <c r="S6" s="155">
        <f>R6/5</f>
        <v>269.39999999999998</v>
      </c>
      <c r="T6" s="155">
        <v>1417</v>
      </c>
      <c r="U6" s="155">
        <f>T6/5</f>
        <v>283.39999999999998</v>
      </c>
      <c r="V6" s="156">
        <v>1473</v>
      </c>
      <c r="W6" s="155">
        <f>V6/5</f>
        <v>294.60000000000002</v>
      </c>
      <c r="X6" s="155">
        <v>1233</v>
      </c>
      <c r="Y6" s="155">
        <v>308.25</v>
      </c>
      <c r="Z6" s="155">
        <v>1187</v>
      </c>
      <c r="AA6" s="155">
        <v>296.75</v>
      </c>
    </row>
    <row r="7" spans="1:27" x14ac:dyDescent="0.4">
      <c r="A7" s="154" t="s">
        <v>6</v>
      </c>
      <c r="B7" s="166">
        <v>795</v>
      </c>
      <c r="C7" s="155">
        <f>B7/5</f>
        <v>159</v>
      </c>
      <c r="D7" s="166">
        <v>590</v>
      </c>
      <c r="E7" s="155">
        <f t="shared" si="0"/>
        <v>118</v>
      </c>
      <c r="F7" s="166">
        <v>740</v>
      </c>
      <c r="G7" s="155">
        <f>F7/4</f>
        <v>185</v>
      </c>
      <c r="H7" s="155">
        <f>'2016 Raw Data'!F41</f>
        <v>691</v>
      </c>
      <c r="I7" s="155">
        <f>H7/4</f>
        <v>172.75</v>
      </c>
      <c r="J7" s="155">
        <v>816</v>
      </c>
      <c r="K7" s="155">
        <f>J7/4</f>
        <v>204</v>
      </c>
      <c r="L7" s="155">
        <v>738</v>
      </c>
      <c r="M7" s="155">
        <f>L7/4</f>
        <v>184.5</v>
      </c>
      <c r="N7" s="155">
        <v>1015</v>
      </c>
      <c r="O7" s="155">
        <f>N7/5</f>
        <v>203</v>
      </c>
      <c r="P7" s="155">
        <v>856</v>
      </c>
      <c r="Q7" s="155">
        <f>P7/4</f>
        <v>214</v>
      </c>
      <c r="R7" s="155">
        <v>996</v>
      </c>
      <c r="S7" s="155">
        <f>R7/4</f>
        <v>249</v>
      </c>
      <c r="T7" s="155">
        <v>943</v>
      </c>
      <c r="U7" s="155">
        <f>T7/4</f>
        <v>235.75</v>
      </c>
      <c r="V7" s="156">
        <v>1161</v>
      </c>
      <c r="W7" s="155">
        <f>V7/4</f>
        <v>290.25</v>
      </c>
      <c r="X7" s="155">
        <v>1440</v>
      </c>
      <c r="Y7" s="155">
        <v>288</v>
      </c>
      <c r="Z7" s="155">
        <v>1113</v>
      </c>
      <c r="AA7" s="155">
        <v>278.25</v>
      </c>
    </row>
    <row r="8" spans="1:27" x14ac:dyDescent="0.4">
      <c r="A8" s="154" t="s">
        <v>5</v>
      </c>
      <c r="B8" s="166">
        <v>776</v>
      </c>
      <c r="C8" s="155">
        <f>B8/3</f>
        <v>258.66666666666669</v>
      </c>
      <c r="D8" s="166">
        <v>758</v>
      </c>
      <c r="E8" s="155">
        <f>D8/4</f>
        <v>189.5</v>
      </c>
      <c r="F8" s="166">
        <v>968</v>
      </c>
      <c r="G8" s="155">
        <f>F8/5</f>
        <v>193.6</v>
      </c>
      <c r="H8" s="155">
        <f>'2016 Raw Data'!F48</f>
        <v>963</v>
      </c>
      <c r="I8" s="155">
        <f>H8/5</f>
        <v>192.6</v>
      </c>
      <c r="J8" s="155">
        <v>850</v>
      </c>
      <c r="K8" s="155">
        <f>J8/4</f>
        <v>212.5</v>
      </c>
      <c r="L8" s="155">
        <v>695</v>
      </c>
      <c r="M8" s="155">
        <f>L8/4</f>
        <v>173.75</v>
      </c>
      <c r="N8" s="155">
        <v>701</v>
      </c>
      <c r="O8" s="155">
        <f>N8/4</f>
        <v>175.25</v>
      </c>
      <c r="P8" s="155">
        <v>1064</v>
      </c>
      <c r="Q8" s="155">
        <f>P8/5</f>
        <v>212.8</v>
      </c>
      <c r="R8" s="155">
        <v>1189</v>
      </c>
      <c r="S8" s="155">
        <f>R8/5</f>
        <v>237.8</v>
      </c>
      <c r="T8" s="155">
        <v>825</v>
      </c>
      <c r="U8" s="155">
        <f>T8/4</f>
        <v>206.25</v>
      </c>
      <c r="V8" s="156">
        <v>1169</v>
      </c>
      <c r="W8" s="155">
        <f>V8/4</f>
        <v>292.25</v>
      </c>
      <c r="X8" s="155">
        <v>1148</v>
      </c>
      <c r="Y8" s="155">
        <v>287</v>
      </c>
      <c r="Z8" s="155">
        <v>1323</v>
      </c>
      <c r="AA8" s="155">
        <v>264.60000000000002</v>
      </c>
    </row>
    <row r="9" spans="1:27" x14ac:dyDescent="0.4">
      <c r="A9" s="154" t="s">
        <v>4</v>
      </c>
      <c r="B9" s="166">
        <v>563</v>
      </c>
      <c r="C9" s="155">
        <f t="shared" si="1"/>
        <v>140.75</v>
      </c>
      <c r="D9" s="166">
        <v>579</v>
      </c>
      <c r="E9" s="155">
        <f t="shared" si="0"/>
        <v>115.8</v>
      </c>
      <c r="F9" s="166">
        <v>515</v>
      </c>
      <c r="G9" s="155">
        <f>F9/3</f>
        <v>171.66666666666666</v>
      </c>
      <c r="H9" s="155">
        <f>'2016 Raw Data'!F54</f>
        <v>730</v>
      </c>
      <c r="I9" s="155">
        <f>H9/4</f>
        <v>182.5</v>
      </c>
      <c r="J9" s="155">
        <v>1109</v>
      </c>
      <c r="K9" s="155">
        <f>J9/5</f>
        <v>221.8</v>
      </c>
      <c r="L9" s="155">
        <v>950</v>
      </c>
      <c r="M9" s="155">
        <f>L9/5</f>
        <v>190</v>
      </c>
      <c r="N9" s="155">
        <v>808</v>
      </c>
      <c r="O9" s="155">
        <f>N9/4</f>
        <v>202</v>
      </c>
      <c r="P9" s="155">
        <v>847</v>
      </c>
      <c r="Q9" s="155">
        <f>P9/4</f>
        <v>211.75</v>
      </c>
      <c r="R9" s="155">
        <v>1000</v>
      </c>
      <c r="S9" s="155">
        <f>R9/4</f>
        <v>250</v>
      </c>
      <c r="T9" s="155">
        <v>1287</v>
      </c>
      <c r="U9" s="155">
        <f>T9/5</f>
        <v>257.39999999999998</v>
      </c>
      <c r="V9" s="155">
        <v>1412</v>
      </c>
      <c r="W9" s="155">
        <f>V9/5</f>
        <v>282.39999999999998</v>
      </c>
      <c r="X9" s="155">
        <v>1286</v>
      </c>
      <c r="Y9" s="155">
        <v>257.2</v>
      </c>
      <c r="Z9" s="155">
        <v>1088</v>
      </c>
      <c r="AA9" s="155">
        <v>272</v>
      </c>
    </row>
    <row r="10" spans="1:27" x14ac:dyDescent="0.4">
      <c r="A10" s="154" t="s">
        <v>3</v>
      </c>
      <c r="B10" s="166">
        <v>678</v>
      </c>
      <c r="C10" s="155">
        <f>B10/5</f>
        <v>135.6</v>
      </c>
      <c r="D10" s="166">
        <v>832</v>
      </c>
      <c r="E10" s="155">
        <f t="shared" si="0"/>
        <v>166.4</v>
      </c>
      <c r="F10" s="166">
        <v>673</v>
      </c>
      <c r="G10" s="155">
        <f>F10/4</f>
        <v>168.25</v>
      </c>
      <c r="H10" s="155">
        <f>'2016 Raw Data'!F60</f>
        <v>754</v>
      </c>
      <c r="I10" s="155">
        <f>H10/4</f>
        <v>188.5</v>
      </c>
      <c r="J10" s="155">
        <v>875</v>
      </c>
      <c r="K10" s="155">
        <f>J10/4</f>
        <v>218.75</v>
      </c>
      <c r="L10" s="155">
        <v>768</v>
      </c>
      <c r="M10" s="155">
        <f>L10/4</f>
        <v>192</v>
      </c>
      <c r="N10" s="155">
        <v>993</v>
      </c>
      <c r="O10" s="155">
        <f>N10/5</f>
        <v>198.6</v>
      </c>
      <c r="P10" s="155">
        <v>1105</v>
      </c>
      <c r="Q10" s="155">
        <f>P10/5</f>
        <v>221</v>
      </c>
      <c r="R10" s="155">
        <v>1042</v>
      </c>
      <c r="S10" s="155">
        <f>R10/4</f>
        <v>260.5</v>
      </c>
      <c r="T10" s="155">
        <v>1056</v>
      </c>
      <c r="U10" s="155">
        <f>T10/4</f>
        <v>264</v>
      </c>
      <c r="V10" s="156">
        <v>1119</v>
      </c>
      <c r="W10" s="155">
        <f>V10/4</f>
        <v>279.75</v>
      </c>
      <c r="X10" s="155">
        <v>857</v>
      </c>
      <c r="Y10" s="155">
        <v>285.66666666666669</v>
      </c>
      <c r="Z10" s="155">
        <v>1403</v>
      </c>
      <c r="AA10" s="155">
        <v>280.60000000000002</v>
      </c>
    </row>
    <row r="11" spans="1:27" x14ac:dyDescent="0.4">
      <c r="A11" s="154" t="s">
        <v>2</v>
      </c>
      <c r="B11" s="166">
        <v>587</v>
      </c>
      <c r="C11" s="155">
        <f t="shared" si="1"/>
        <v>146.75</v>
      </c>
      <c r="D11" s="166">
        <v>703</v>
      </c>
      <c r="E11" s="155">
        <f>D11/4</f>
        <v>175.75</v>
      </c>
      <c r="F11" s="166">
        <v>721</v>
      </c>
      <c r="G11" s="155">
        <f>F11/5</f>
        <v>144.19999999999999</v>
      </c>
      <c r="H11" s="155">
        <f>'2016 Raw Data'!F67</f>
        <v>915</v>
      </c>
      <c r="I11" s="155">
        <f>H11/5</f>
        <v>183</v>
      </c>
      <c r="J11" s="155">
        <v>837</v>
      </c>
      <c r="K11" s="155">
        <f>J11/4</f>
        <v>209.25</v>
      </c>
      <c r="L11" s="155">
        <v>781</v>
      </c>
      <c r="M11" s="155">
        <f>L11/4</f>
        <v>195.25</v>
      </c>
      <c r="N11" s="155">
        <v>774</v>
      </c>
      <c r="O11" s="155">
        <f>N11/4</f>
        <v>193.5</v>
      </c>
      <c r="P11" s="155">
        <v>956</v>
      </c>
      <c r="Q11" s="155">
        <f>P11/4</f>
        <v>239</v>
      </c>
      <c r="R11" s="155">
        <v>1281</v>
      </c>
      <c r="S11" s="155">
        <f>R11/5</f>
        <v>256.2</v>
      </c>
      <c r="T11" s="155">
        <v>1286</v>
      </c>
      <c r="U11" s="155">
        <f>T11/5</f>
        <v>257.2</v>
      </c>
      <c r="V11" s="156">
        <v>1233</v>
      </c>
      <c r="W11" s="155">
        <f>V11/4</f>
        <v>308.25</v>
      </c>
      <c r="X11" s="155">
        <v>1284</v>
      </c>
      <c r="Y11" s="155">
        <v>321</v>
      </c>
      <c r="Z11" s="155">
        <v>1050</v>
      </c>
      <c r="AA11" s="155">
        <v>262.5</v>
      </c>
    </row>
    <row r="12" spans="1:27" x14ac:dyDescent="0.4">
      <c r="A12" s="154" t="s">
        <v>1</v>
      </c>
      <c r="B12" s="166">
        <v>637</v>
      </c>
      <c r="C12" s="155">
        <f t="shared" si="1"/>
        <v>159.25</v>
      </c>
      <c r="D12" s="166">
        <v>512</v>
      </c>
      <c r="E12" s="155">
        <f>D12/3</f>
        <v>170.66666666666666</v>
      </c>
      <c r="F12" s="166">
        <v>680</v>
      </c>
      <c r="G12" s="155">
        <f>F12/4</f>
        <v>170</v>
      </c>
      <c r="H12" s="155">
        <f>'2016 Raw Data'!F73</f>
        <v>783</v>
      </c>
      <c r="I12" s="155">
        <f>H12/4</f>
        <v>195.75</v>
      </c>
      <c r="J12" s="155">
        <v>1078</v>
      </c>
      <c r="K12" s="155">
        <f>J12/5</f>
        <v>215.6</v>
      </c>
      <c r="L12" s="155">
        <v>984</v>
      </c>
      <c r="M12" s="155">
        <f>L12/5</f>
        <v>196.8</v>
      </c>
      <c r="N12" s="155">
        <v>868</v>
      </c>
      <c r="O12" s="155">
        <f>N12/4</f>
        <v>217</v>
      </c>
      <c r="P12" s="155">
        <v>803</v>
      </c>
      <c r="Q12" s="155">
        <f>P12/4</f>
        <v>200.75</v>
      </c>
      <c r="R12" s="155">
        <v>1051</v>
      </c>
      <c r="S12" s="155">
        <f>R12/4</f>
        <v>262.75</v>
      </c>
      <c r="T12" s="155">
        <v>1096</v>
      </c>
      <c r="U12" s="155">
        <f>T12/4</f>
        <v>274</v>
      </c>
      <c r="V12" s="156">
        <v>1370</v>
      </c>
      <c r="W12" s="155">
        <f>V12/5</f>
        <v>274</v>
      </c>
      <c r="X12" s="155">
        <v>1493</v>
      </c>
      <c r="Y12" s="155">
        <v>298.60000000000002</v>
      </c>
      <c r="Z12" s="155">
        <v>1128</v>
      </c>
      <c r="AA12" s="155">
        <v>282</v>
      </c>
    </row>
    <row r="13" spans="1:27" x14ac:dyDescent="0.4">
      <c r="A13" s="154" t="s">
        <v>0</v>
      </c>
      <c r="B13" s="166">
        <v>1181</v>
      </c>
      <c r="C13" s="155">
        <f>B13/6</f>
        <v>196.83333333333334</v>
      </c>
      <c r="D13" s="166">
        <v>643</v>
      </c>
      <c r="E13" s="155">
        <f t="shared" si="0"/>
        <v>128.6</v>
      </c>
      <c r="F13" s="166">
        <v>931</v>
      </c>
      <c r="G13" s="155">
        <f t="shared" ref="G13" si="2">F13/5</f>
        <v>186.2</v>
      </c>
      <c r="H13" s="155">
        <f>'2016 Raw Data'!F80</f>
        <v>810</v>
      </c>
      <c r="I13" s="155">
        <f>H13/4</f>
        <v>202.5</v>
      </c>
      <c r="J13" s="155">
        <v>804</v>
      </c>
      <c r="K13" s="155">
        <f>J13/4</f>
        <v>201</v>
      </c>
      <c r="L13" s="155">
        <v>967</v>
      </c>
      <c r="M13" s="155">
        <f>L13/4</f>
        <v>241.75</v>
      </c>
      <c r="N13" s="155">
        <v>1120</v>
      </c>
      <c r="O13" s="155">
        <f>N13/5</f>
        <v>224</v>
      </c>
      <c r="P13" s="155">
        <v>1153</v>
      </c>
      <c r="Q13" s="155">
        <f>P13/5</f>
        <v>230.6</v>
      </c>
      <c r="R13" s="155">
        <v>897</v>
      </c>
      <c r="S13" s="155">
        <f>842/3</f>
        <v>280.66666666666669</v>
      </c>
      <c r="T13" s="155">
        <v>1038</v>
      </c>
      <c r="U13" s="155">
        <f>T13/4</f>
        <v>259.5</v>
      </c>
      <c r="V13" s="156">
        <v>1199</v>
      </c>
      <c r="W13" s="155">
        <f>V13/4</f>
        <v>299.75</v>
      </c>
      <c r="X13" s="155">
        <v>1298</v>
      </c>
      <c r="Y13" s="155">
        <v>324.5</v>
      </c>
      <c r="Z13" s="155">
        <v>1637</v>
      </c>
      <c r="AA13" s="155">
        <v>327.39999999999998</v>
      </c>
    </row>
    <row r="14" spans="1:27" x14ac:dyDescent="0.4">
      <c r="A14" s="157"/>
      <c r="B14" s="157"/>
      <c r="C14" s="157"/>
      <c r="D14" s="157"/>
      <c r="E14" s="155"/>
      <c r="F14" s="166"/>
      <c r="G14" s="166"/>
      <c r="H14" s="155"/>
      <c r="I14" s="155"/>
      <c r="J14" s="155"/>
      <c r="K14" s="155"/>
      <c r="L14" s="155"/>
      <c r="M14" s="155"/>
      <c r="N14" s="155"/>
      <c r="O14" s="155"/>
      <c r="P14" s="155"/>
      <c r="Q14" s="155"/>
      <c r="R14" s="155"/>
      <c r="S14" s="155"/>
      <c r="T14" s="155"/>
      <c r="U14" s="155"/>
      <c r="V14" s="155"/>
      <c r="W14" s="155"/>
      <c r="X14" s="155"/>
      <c r="Y14" s="155"/>
      <c r="Z14" s="155"/>
      <c r="AA14" s="155"/>
    </row>
    <row r="15" spans="1:27" x14ac:dyDescent="0.4">
      <c r="A15" s="154" t="s">
        <v>21</v>
      </c>
      <c r="B15" s="166">
        <f>SUM(B2:B13)</f>
        <v>9140</v>
      </c>
      <c r="C15" s="166">
        <f>AVERAGE(C2:C13)</f>
        <v>167.49444444444444</v>
      </c>
      <c r="D15" s="166">
        <f>SUM(D2:D13)</f>
        <v>8453</v>
      </c>
      <c r="E15" s="166">
        <f>AVERAGE(E2:E13)</f>
        <v>164.45972222222221</v>
      </c>
      <c r="F15" s="166">
        <f>SUM(F2:F13)</f>
        <v>9509</v>
      </c>
      <c r="G15" s="166">
        <f>AVERAGE(G2:G13)</f>
        <v>181.91388888888889</v>
      </c>
      <c r="H15" s="155">
        <f>SUM(H2:H13)</f>
        <v>10600</v>
      </c>
      <c r="I15" s="155">
        <f>AVERAGE(I2:I13)</f>
        <v>203.77916666666667</v>
      </c>
      <c r="J15" s="155">
        <f>SUM(J2:J13)</f>
        <v>11315</v>
      </c>
      <c r="K15" s="155">
        <f>AVERAGE(K2:K13)</f>
        <v>217.49166666666667</v>
      </c>
      <c r="L15" s="155">
        <f>SUM(L2:L13)</f>
        <v>10182</v>
      </c>
      <c r="M15" s="155">
        <f>AVERAGE(M2:M13)</f>
        <v>200.25833333333333</v>
      </c>
      <c r="N15" s="155">
        <f>SUM(N2:N13)</f>
        <v>11251</v>
      </c>
      <c r="O15" s="155">
        <f>AVERAGE(O2:O13)</f>
        <v>215.66666666666666</v>
      </c>
      <c r="P15" s="155">
        <f>SUM(P2:P13)</f>
        <v>12702</v>
      </c>
      <c r="Q15" s="155">
        <f>AVERAGE(Q2:Q13)</f>
        <v>239.03750000000002</v>
      </c>
      <c r="R15" s="155">
        <f>SUM(R2:R13)</f>
        <v>13588</v>
      </c>
      <c r="S15" s="155">
        <f>AVERAGE(S2:S13)</f>
        <v>266.57222222222219</v>
      </c>
      <c r="T15" s="155">
        <f>SUM(T2:T14)</f>
        <v>14256</v>
      </c>
      <c r="U15" s="155">
        <f>AVERAGE(U2:U13)</f>
        <v>274.50416666666666</v>
      </c>
      <c r="V15" s="155">
        <f>SUM(V2:V13)</f>
        <v>15573</v>
      </c>
      <c r="W15" s="155">
        <f>AVERAGE(W2:W13)</f>
        <v>300.80416666666667</v>
      </c>
      <c r="X15" s="155">
        <f>SUM(X2:X13)</f>
        <v>15723</v>
      </c>
      <c r="Y15" s="155">
        <f>AVERAGE(Y2:Y13)</f>
        <v>308.41388888888883</v>
      </c>
      <c r="Z15" s="155">
        <f>SUM(Z2:Z13)</f>
        <v>15448</v>
      </c>
      <c r="AA15" s="155">
        <f>AVERAGE(AA2:AA13)</f>
        <v>296.20694444444445</v>
      </c>
    </row>
    <row r="21" spans="21:21" x14ac:dyDescent="0.4">
      <c r="U21" s="1"/>
    </row>
    <row r="22" spans="21:21" x14ac:dyDescent="0.4">
      <c r="U22" s="1"/>
    </row>
  </sheetData>
  <pageMargins left="0.7" right="0.7" top="0.75" bottom="0.75" header="0.3" footer="0.3"/>
  <pageSetup orientation="portrait" horizontalDpi="1200" verticalDpi="1200" r:id="rId1"/>
  <ignoredErrors>
    <ignoredError sqref="W6 W4"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4"/>
  <sheetViews>
    <sheetView topLeftCell="A37" workbookViewId="0">
      <selection activeCell="K66" sqref="K66"/>
    </sheetView>
  </sheetViews>
  <sheetFormatPr defaultColWidth="9.15234375" defaultRowHeight="14.6" x14ac:dyDescent="0.4"/>
  <cols>
    <col min="1" max="1" width="17.3046875" style="110" customWidth="1"/>
    <col min="2" max="3" width="6.69140625" style="110" customWidth="1"/>
    <col min="4" max="4" width="30.69140625" style="110" customWidth="1"/>
    <col min="5" max="5" width="16.69140625" style="110" customWidth="1"/>
    <col min="6" max="6" width="10.69140625" style="110" customWidth="1"/>
    <col min="7" max="7" width="10.69140625" style="65" customWidth="1"/>
    <col min="8" max="16384" width="9.15234375" style="110"/>
  </cols>
  <sheetData>
    <row r="1" spans="1:7" ht="31.75" x14ac:dyDescent="0.4">
      <c r="A1" s="117">
        <v>2017</v>
      </c>
      <c r="B1" s="118">
        <v>0.375</v>
      </c>
      <c r="C1" s="118">
        <v>0.46875</v>
      </c>
      <c r="D1" s="115" t="s">
        <v>46</v>
      </c>
      <c r="E1" s="116" t="s">
        <v>224</v>
      </c>
      <c r="F1" s="119" t="s">
        <v>230</v>
      </c>
      <c r="G1" s="119" t="s">
        <v>231</v>
      </c>
    </row>
    <row r="2" spans="1:7" x14ac:dyDescent="0.4">
      <c r="A2" s="121">
        <v>42736</v>
      </c>
      <c r="B2" s="130">
        <v>0</v>
      </c>
      <c r="C2" s="130">
        <v>90</v>
      </c>
      <c r="D2" s="123" t="s">
        <v>219</v>
      </c>
      <c r="E2" s="122" t="s">
        <v>24</v>
      </c>
      <c r="F2" s="142">
        <f>SUM(B2,C2)</f>
        <v>90</v>
      </c>
      <c r="G2" s="143"/>
    </row>
    <row r="3" spans="1:7" x14ac:dyDescent="0.4">
      <c r="A3" s="121">
        <f>A2+7</f>
        <v>42743</v>
      </c>
      <c r="B3" s="130">
        <v>55</v>
      </c>
      <c r="C3" s="130">
        <v>137</v>
      </c>
      <c r="D3" s="123"/>
      <c r="E3" s="122" t="s">
        <v>212</v>
      </c>
      <c r="F3" s="142">
        <f>SUM(B3,C3)</f>
        <v>192</v>
      </c>
      <c r="G3" s="143"/>
    </row>
    <row r="4" spans="1:7" x14ac:dyDescent="0.4">
      <c r="A4" s="121">
        <f>A3+7</f>
        <v>42750</v>
      </c>
      <c r="B4" s="130">
        <v>63</v>
      </c>
      <c r="C4" s="130">
        <v>144</v>
      </c>
      <c r="D4" s="123"/>
      <c r="E4" s="122" t="s">
        <v>212</v>
      </c>
      <c r="F4" s="142">
        <f>SUM(B4,C4)</f>
        <v>207</v>
      </c>
      <c r="G4" s="143"/>
    </row>
    <row r="5" spans="1:7" x14ac:dyDescent="0.4">
      <c r="A5" s="121">
        <f>A4+7</f>
        <v>42757</v>
      </c>
      <c r="B5" s="130">
        <v>51</v>
      </c>
      <c r="C5" s="130">
        <v>190</v>
      </c>
      <c r="D5" s="123"/>
      <c r="E5" s="122" t="s">
        <v>24</v>
      </c>
      <c r="F5" s="142">
        <f>SUM(B5,C5)</f>
        <v>241</v>
      </c>
      <c r="G5" s="143"/>
    </row>
    <row r="6" spans="1:7" x14ac:dyDescent="0.4">
      <c r="A6" s="121">
        <f>A5+7</f>
        <v>42764</v>
      </c>
      <c r="B6" s="131">
        <v>48</v>
      </c>
      <c r="C6" s="131">
        <v>167</v>
      </c>
      <c r="D6" s="122"/>
      <c r="E6" s="122" t="s">
        <v>212</v>
      </c>
      <c r="F6" s="142">
        <f>SUM(B6,C6)</f>
        <v>215</v>
      </c>
      <c r="G6" s="143"/>
    </row>
    <row r="7" spans="1:7" x14ac:dyDescent="0.4">
      <c r="A7" s="121" t="s">
        <v>82</v>
      </c>
      <c r="B7" s="126"/>
      <c r="C7" s="126"/>
      <c r="D7" s="122"/>
      <c r="E7" s="122"/>
      <c r="F7" s="144">
        <f>SUM(F2:F6)</f>
        <v>945</v>
      </c>
      <c r="G7" s="144">
        <f>SUM(G2:G6)</f>
        <v>0</v>
      </c>
    </row>
    <row r="8" spans="1:7" x14ac:dyDescent="0.4">
      <c r="A8" s="121"/>
      <c r="B8" s="126"/>
      <c r="C8" s="126"/>
      <c r="D8" s="122"/>
      <c r="E8" s="122"/>
      <c r="F8" s="145"/>
      <c r="G8" s="143"/>
    </row>
    <row r="9" spans="1:7" x14ac:dyDescent="0.4">
      <c r="A9" s="121">
        <f>A6+7</f>
        <v>42771</v>
      </c>
      <c r="B9" s="130">
        <v>51</v>
      </c>
      <c r="C9" s="130">
        <v>140</v>
      </c>
      <c r="D9" s="123"/>
      <c r="E9" s="122" t="s">
        <v>212</v>
      </c>
      <c r="F9" s="142">
        <f>SUM(B9,C9)</f>
        <v>191</v>
      </c>
      <c r="G9" s="143"/>
    </row>
    <row r="10" spans="1:7" x14ac:dyDescent="0.4">
      <c r="A10" s="121">
        <f>A9+7</f>
        <v>42778</v>
      </c>
      <c r="B10" s="130">
        <v>51</v>
      </c>
      <c r="C10" s="130">
        <v>164</v>
      </c>
      <c r="D10" s="123" t="s">
        <v>236</v>
      </c>
      <c r="E10" s="122" t="s">
        <v>212</v>
      </c>
      <c r="F10" s="142">
        <f>SUM(B10,C10)</f>
        <v>215</v>
      </c>
      <c r="G10" s="143"/>
    </row>
    <row r="11" spans="1:7" x14ac:dyDescent="0.4">
      <c r="A11" s="121">
        <f>A10+7</f>
        <v>42785</v>
      </c>
      <c r="B11" s="130">
        <v>43</v>
      </c>
      <c r="C11" s="130">
        <v>112</v>
      </c>
      <c r="D11" s="123"/>
      <c r="E11" s="122" t="s">
        <v>212</v>
      </c>
      <c r="F11" s="142">
        <f>SUM(B11,C11)</f>
        <v>155</v>
      </c>
      <c r="G11" s="143"/>
    </row>
    <row r="12" spans="1:7" x14ac:dyDescent="0.4">
      <c r="A12" s="121">
        <f>A11+7</f>
        <v>42792</v>
      </c>
      <c r="B12" s="130">
        <v>48</v>
      </c>
      <c r="C12" s="130">
        <v>150</v>
      </c>
      <c r="D12" s="123"/>
      <c r="E12" s="122" t="s">
        <v>212</v>
      </c>
      <c r="F12" s="142">
        <f>SUM(B12,C12)</f>
        <v>198</v>
      </c>
      <c r="G12" s="143"/>
    </row>
    <row r="13" spans="1:7" x14ac:dyDescent="0.4">
      <c r="A13" s="121" t="s">
        <v>84</v>
      </c>
      <c r="B13" s="126"/>
      <c r="C13" s="126"/>
      <c r="D13" s="122"/>
      <c r="E13" s="122"/>
      <c r="F13" s="144">
        <f>SUM(F9:F12)</f>
        <v>759</v>
      </c>
      <c r="G13" s="144">
        <f>SUM(G9:G12)</f>
        <v>0</v>
      </c>
    </row>
    <row r="14" spans="1:7" x14ac:dyDescent="0.4">
      <c r="A14" s="121"/>
      <c r="B14" s="126"/>
      <c r="C14" s="126"/>
      <c r="D14" s="122"/>
      <c r="E14" s="122"/>
      <c r="F14" s="145"/>
      <c r="G14" s="143"/>
    </row>
    <row r="15" spans="1:7" x14ac:dyDescent="0.4">
      <c r="A15" s="163">
        <v>42795</v>
      </c>
      <c r="B15" s="130"/>
      <c r="C15" s="130">
        <v>80</v>
      </c>
      <c r="D15" s="123" t="s">
        <v>111</v>
      </c>
      <c r="E15" s="122"/>
      <c r="F15" s="145"/>
      <c r="G15" s="146">
        <f>C15</f>
        <v>80</v>
      </c>
    </row>
    <row r="16" spans="1:7" x14ac:dyDescent="0.4">
      <c r="A16" s="128">
        <f>A12+7</f>
        <v>42799</v>
      </c>
      <c r="B16" s="130">
        <v>41</v>
      </c>
      <c r="C16" s="130">
        <v>133</v>
      </c>
      <c r="D16" s="122"/>
      <c r="E16" s="122" t="s">
        <v>212</v>
      </c>
      <c r="F16" s="142">
        <f>SUM(B16,C16)</f>
        <v>174</v>
      </c>
      <c r="G16" s="143"/>
    </row>
    <row r="17" spans="1:7" x14ac:dyDescent="0.4">
      <c r="A17" s="128">
        <f>A16+7</f>
        <v>42806</v>
      </c>
      <c r="B17" s="130">
        <v>29</v>
      </c>
      <c r="C17" s="130">
        <v>141</v>
      </c>
      <c r="D17" s="129"/>
      <c r="E17" s="122" t="s">
        <v>212</v>
      </c>
      <c r="F17" s="142">
        <f>SUM(B17,C17)</f>
        <v>170</v>
      </c>
      <c r="G17" s="143"/>
    </row>
    <row r="18" spans="1:7" x14ac:dyDescent="0.4">
      <c r="A18" s="128">
        <f>A17+7</f>
        <v>42813</v>
      </c>
      <c r="B18" s="130">
        <v>46</v>
      </c>
      <c r="C18" s="130">
        <v>154</v>
      </c>
      <c r="D18" s="123"/>
      <c r="E18" s="122" t="s">
        <v>212</v>
      </c>
      <c r="F18" s="142">
        <f>SUM(B18,C18)</f>
        <v>200</v>
      </c>
      <c r="G18" s="143"/>
    </row>
    <row r="19" spans="1:7" x14ac:dyDescent="0.4">
      <c r="A19" s="128">
        <f>A18+7</f>
        <v>42820</v>
      </c>
      <c r="B19" s="130">
        <v>45</v>
      </c>
      <c r="C19" s="130">
        <v>130</v>
      </c>
      <c r="D19" s="123"/>
      <c r="E19" s="122"/>
      <c r="F19" s="142">
        <f>SUM(B19,C19)</f>
        <v>175</v>
      </c>
      <c r="G19" s="143"/>
    </row>
    <row r="20" spans="1:7" x14ac:dyDescent="0.4">
      <c r="A20" s="121" t="s">
        <v>86</v>
      </c>
      <c r="B20" s="126"/>
      <c r="C20" s="126"/>
      <c r="D20" s="122"/>
      <c r="E20" s="122"/>
      <c r="F20" s="144">
        <f>SUM(F15:F19)</f>
        <v>719</v>
      </c>
      <c r="G20" s="144">
        <f>SUM(G15:G19)</f>
        <v>80</v>
      </c>
    </row>
    <row r="21" spans="1:7" x14ac:dyDescent="0.4">
      <c r="A21" s="112"/>
      <c r="B21" s="160"/>
      <c r="C21" s="160"/>
      <c r="D21" s="114"/>
      <c r="E21" s="114"/>
      <c r="F21" s="147"/>
      <c r="G21" s="147"/>
    </row>
    <row r="22" spans="1:7" x14ac:dyDescent="0.4">
      <c r="A22" s="128">
        <f>A19+7</f>
        <v>42827</v>
      </c>
      <c r="B22" s="130">
        <v>50</v>
      </c>
      <c r="C22" s="167">
        <v>136</v>
      </c>
      <c r="D22" s="123"/>
      <c r="E22" s="122" t="s">
        <v>212</v>
      </c>
      <c r="F22" s="142">
        <f>SUM(B22,C22)</f>
        <v>186</v>
      </c>
      <c r="G22" s="147"/>
    </row>
    <row r="23" spans="1:7" x14ac:dyDescent="0.4">
      <c r="A23" s="128">
        <f>A22+7</f>
        <v>42834</v>
      </c>
      <c r="B23" s="130">
        <v>62</v>
      </c>
      <c r="C23" s="130">
        <v>171</v>
      </c>
      <c r="D23" s="122" t="s">
        <v>68</v>
      </c>
      <c r="E23" s="122"/>
      <c r="F23" s="142">
        <f>SUM(B23,C23)</f>
        <v>233</v>
      </c>
      <c r="G23" s="147"/>
    </row>
    <row r="24" spans="1:7" x14ac:dyDescent="0.4">
      <c r="A24" s="164">
        <v>42838</v>
      </c>
      <c r="B24" s="130"/>
      <c r="C24" s="130"/>
      <c r="D24" s="123" t="s">
        <v>27</v>
      </c>
      <c r="E24" s="122"/>
      <c r="F24" s="145"/>
      <c r="G24" s="146">
        <f>C24</f>
        <v>0</v>
      </c>
    </row>
    <row r="25" spans="1:7" x14ac:dyDescent="0.4">
      <c r="A25" s="164">
        <v>42839</v>
      </c>
      <c r="B25" s="130"/>
      <c r="C25" s="130"/>
      <c r="D25" s="123" t="s">
        <v>87</v>
      </c>
      <c r="E25" s="122"/>
      <c r="F25" s="145"/>
      <c r="G25" s="146">
        <f>C25</f>
        <v>0</v>
      </c>
    </row>
    <row r="26" spans="1:7" x14ac:dyDescent="0.4">
      <c r="A26" s="128">
        <f>A23+7</f>
        <v>42841</v>
      </c>
      <c r="B26" s="130">
        <v>64</v>
      </c>
      <c r="C26" s="130">
        <v>307</v>
      </c>
      <c r="D26" s="122" t="s">
        <v>28</v>
      </c>
      <c r="E26" s="122" t="s">
        <v>212</v>
      </c>
      <c r="F26" s="142">
        <f>SUM(B26,C26)</f>
        <v>371</v>
      </c>
      <c r="G26" s="147"/>
    </row>
    <row r="27" spans="1:7" x14ac:dyDescent="0.4">
      <c r="A27" s="128">
        <f>A26+7</f>
        <v>42848</v>
      </c>
      <c r="B27" s="130">
        <v>57</v>
      </c>
      <c r="C27" s="130">
        <v>141</v>
      </c>
      <c r="D27" s="122"/>
      <c r="E27" s="122" t="s">
        <v>212</v>
      </c>
      <c r="F27" s="142">
        <f>SUM(B27,C27)</f>
        <v>198</v>
      </c>
      <c r="G27" s="147"/>
    </row>
    <row r="28" spans="1:7" x14ac:dyDescent="0.4">
      <c r="A28" s="121">
        <f>A27+7</f>
        <v>42855</v>
      </c>
      <c r="B28" s="130">
        <v>41</v>
      </c>
      <c r="C28" s="130">
        <v>150</v>
      </c>
      <c r="D28" s="123"/>
      <c r="E28" s="122" t="s">
        <v>212</v>
      </c>
      <c r="F28" s="142">
        <f>SUM(B28,C28)</f>
        <v>191</v>
      </c>
      <c r="G28" s="143"/>
    </row>
    <row r="29" spans="1:7" x14ac:dyDescent="0.4">
      <c r="A29" s="121" t="s">
        <v>90</v>
      </c>
      <c r="B29" s="126"/>
      <c r="C29" s="126"/>
      <c r="D29" s="122"/>
      <c r="E29" s="122"/>
      <c r="F29" s="148">
        <f>SUM(F22:F28)</f>
        <v>1179</v>
      </c>
      <c r="G29" s="148">
        <f>SUM(G21:G27)</f>
        <v>0</v>
      </c>
    </row>
    <row r="30" spans="1:7" x14ac:dyDescent="0.4">
      <c r="A30" s="121"/>
      <c r="B30" s="126"/>
      <c r="C30" s="126"/>
      <c r="D30" s="122"/>
      <c r="E30" s="122"/>
      <c r="F30" s="145"/>
      <c r="G30" s="143"/>
    </row>
    <row r="31" spans="1:7" x14ac:dyDescent="0.4">
      <c r="A31" s="121">
        <f>A28+7</f>
        <v>42862</v>
      </c>
      <c r="B31" s="130">
        <v>43</v>
      </c>
      <c r="C31" s="130">
        <v>134</v>
      </c>
      <c r="D31" s="123"/>
      <c r="E31" s="122" t="s">
        <v>212</v>
      </c>
      <c r="F31" s="142">
        <f>SUM(B31,C31)</f>
        <v>177</v>
      </c>
      <c r="G31" s="143"/>
    </row>
    <row r="32" spans="1:7" x14ac:dyDescent="0.4">
      <c r="A32" s="121">
        <f>A31+7</f>
        <v>42869</v>
      </c>
      <c r="B32" s="130">
        <v>58</v>
      </c>
      <c r="C32" s="130">
        <v>142</v>
      </c>
      <c r="D32" s="129" t="s">
        <v>53</v>
      </c>
      <c r="E32" s="122" t="s">
        <v>212</v>
      </c>
      <c r="F32" s="142">
        <f>SUM(B32,C32)</f>
        <v>200</v>
      </c>
      <c r="G32" s="143"/>
    </row>
    <row r="33" spans="1:7" x14ac:dyDescent="0.4">
      <c r="A33" s="121">
        <f>A32+7</f>
        <v>42876</v>
      </c>
      <c r="B33" s="130">
        <v>39</v>
      </c>
      <c r="C33" s="130">
        <v>137</v>
      </c>
      <c r="D33" s="123"/>
      <c r="E33" s="130" t="s">
        <v>212</v>
      </c>
      <c r="F33" s="142">
        <f>SUM(B33,C33)</f>
        <v>176</v>
      </c>
      <c r="G33" s="143"/>
    </row>
    <row r="34" spans="1:7" x14ac:dyDescent="0.4">
      <c r="A34" s="121">
        <f>A33+7</f>
        <v>42883</v>
      </c>
      <c r="B34" s="131">
        <v>36</v>
      </c>
      <c r="C34" s="131">
        <v>93</v>
      </c>
      <c r="D34" s="122" t="s">
        <v>237</v>
      </c>
      <c r="E34" s="130" t="s">
        <v>212</v>
      </c>
      <c r="F34" s="142">
        <f>SUM(B34,C34)</f>
        <v>129</v>
      </c>
      <c r="G34" s="143"/>
    </row>
    <row r="35" spans="1:7" x14ac:dyDescent="0.4">
      <c r="A35" s="121" t="s">
        <v>92</v>
      </c>
      <c r="B35" s="126"/>
      <c r="C35" s="126"/>
      <c r="D35" s="122"/>
      <c r="E35" s="130"/>
      <c r="F35" s="144">
        <f>SUM(F31:F34)</f>
        <v>682</v>
      </c>
      <c r="G35" s="144">
        <f>SUM(G31:G34)</f>
        <v>0</v>
      </c>
    </row>
    <row r="36" spans="1:7" x14ac:dyDescent="0.4">
      <c r="A36" s="121"/>
      <c r="B36" s="126"/>
      <c r="C36" s="161"/>
      <c r="D36" s="122"/>
      <c r="E36" s="130"/>
      <c r="F36" s="145"/>
      <c r="G36" s="143"/>
    </row>
    <row r="37" spans="1:7" x14ac:dyDescent="0.4">
      <c r="A37" s="121">
        <f>A34+7</f>
        <v>42890</v>
      </c>
      <c r="B37" s="130">
        <v>54</v>
      </c>
      <c r="C37" s="130">
        <v>140</v>
      </c>
      <c r="D37" s="129"/>
      <c r="E37" s="130" t="s">
        <v>24</v>
      </c>
      <c r="F37" s="142">
        <f>SUM(B37,C37)</f>
        <v>194</v>
      </c>
      <c r="G37" s="143"/>
    </row>
    <row r="38" spans="1:7" x14ac:dyDescent="0.4">
      <c r="A38" s="121">
        <f>A37+7</f>
        <v>42897</v>
      </c>
      <c r="B38" s="130">
        <v>48</v>
      </c>
      <c r="C38" s="130">
        <v>116</v>
      </c>
      <c r="D38" s="133"/>
      <c r="E38" s="130" t="s">
        <v>24</v>
      </c>
      <c r="F38" s="142">
        <f>SUM(B38,C38)</f>
        <v>164</v>
      </c>
      <c r="G38" s="143"/>
    </row>
    <row r="39" spans="1:7" x14ac:dyDescent="0.4">
      <c r="A39" s="121">
        <f>A38+7</f>
        <v>42904</v>
      </c>
      <c r="B39" s="130">
        <v>50</v>
      </c>
      <c r="C39" s="130">
        <v>105</v>
      </c>
      <c r="D39" s="122"/>
      <c r="E39" s="130" t="s">
        <v>212</v>
      </c>
      <c r="F39" s="142">
        <f>SUM(B39,C39)</f>
        <v>155</v>
      </c>
      <c r="G39" s="143"/>
    </row>
    <row r="40" spans="1:7" x14ac:dyDescent="0.4">
      <c r="A40" s="121">
        <f>A39+7</f>
        <v>42911</v>
      </c>
      <c r="B40" s="130">
        <v>42</v>
      </c>
      <c r="C40" s="130">
        <v>185</v>
      </c>
      <c r="D40" s="122"/>
      <c r="E40" s="130" t="s">
        <v>212</v>
      </c>
      <c r="F40" s="142">
        <f>SUM(B40,C40)</f>
        <v>227</v>
      </c>
      <c r="G40" s="143"/>
    </row>
    <row r="41" spans="1:7" x14ac:dyDescent="0.4">
      <c r="A41" s="121" t="s">
        <v>94</v>
      </c>
      <c r="B41" s="130"/>
      <c r="C41" s="130"/>
      <c r="D41" s="122"/>
      <c r="E41" s="122"/>
      <c r="F41" s="144">
        <f>SUM(F37:F40)</f>
        <v>740</v>
      </c>
      <c r="G41" s="144">
        <f>SUM(G37:G40)</f>
        <v>0</v>
      </c>
    </row>
    <row r="42" spans="1:7" x14ac:dyDescent="0.4">
      <c r="A42" s="122"/>
      <c r="B42" s="126"/>
      <c r="C42" s="126"/>
      <c r="D42" s="122"/>
      <c r="E42" s="130"/>
      <c r="F42" s="149"/>
      <c r="G42" s="143"/>
    </row>
    <row r="43" spans="1:7" x14ac:dyDescent="0.4">
      <c r="A43" s="121">
        <f>A40+7</f>
        <v>42918</v>
      </c>
      <c r="B43" s="130">
        <v>49</v>
      </c>
      <c r="C43" s="130">
        <v>118</v>
      </c>
      <c r="D43" s="134"/>
      <c r="E43" s="122" t="s">
        <v>24</v>
      </c>
      <c r="F43" s="142">
        <f>SUM(B43,C43)</f>
        <v>167</v>
      </c>
      <c r="G43" s="143"/>
    </row>
    <row r="44" spans="1:7" x14ac:dyDescent="0.4">
      <c r="A44" s="121">
        <f>A43+7</f>
        <v>42925</v>
      </c>
      <c r="B44" s="130">
        <v>42</v>
      </c>
      <c r="C44" s="130">
        <v>127</v>
      </c>
      <c r="D44" s="122"/>
      <c r="E44" s="130" t="s">
        <v>212</v>
      </c>
      <c r="F44" s="142">
        <f>SUM(B44,C44)</f>
        <v>169</v>
      </c>
      <c r="G44" s="143"/>
    </row>
    <row r="45" spans="1:7" x14ac:dyDescent="0.4">
      <c r="A45" s="121">
        <f>A44+7</f>
        <v>42932</v>
      </c>
      <c r="B45" s="130">
        <v>0</v>
      </c>
      <c r="C45" s="130">
        <v>260</v>
      </c>
      <c r="D45" s="123" t="s">
        <v>238</v>
      </c>
      <c r="E45" s="130" t="s">
        <v>212</v>
      </c>
      <c r="F45" s="142">
        <f>SUM(B45,C45)</f>
        <v>260</v>
      </c>
      <c r="G45" s="143"/>
    </row>
    <row r="46" spans="1:7" x14ac:dyDescent="0.4">
      <c r="A46" s="121">
        <f>A45+7</f>
        <v>42939</v>
      </c>
      <c r="B46" s="130">
        <v>56</v>
      </c>
      <c r="C46" s="130">
        <v>141</v>
      </c>
      <c r="D46" s="122"/>
      <c r="E46" s="130" t="s">
        <v>212</v>
      </c>
      <c r="F46" s="142">
        <f>SUM(B46,C46)</f>
        <v>197</v>
      </c>
      <c r="G46" s="143"/>
    </row>
    <row r="47" spans="1:7" x14ac:dyDescent="0.4">
      <c r="A47" s="121">
        <f>A46+7</f>
        <v>42946</v>
      </c>
      <c r="B47" s="130">
        <v>52</v>
      </c>
      <c r="C47" s="130">
        <v>123</v>
      </c>
      <c r="D47" s="122"/>
      <c r="E47" s="130" t="s">
        <v>212</v>
      </c>
      <c r="F47" s="142">
        <f>SUM(B47,C47)</f>
        <v>175</v>
      </c>
      <c r="G47" s="143"/>
    </row>
    <row r="48" spans="1:7" x14ac:dyDescent="0.4">
      <c r="A48" s="121" t="s">
        <v>95</v>
      </c>
      <c r="B48" s="126"/>
      <c r="C48" s="126"/>
      <c r="D48" s="122"/>
      <c r="E48" s="122"/>
      <c r="F48" s="144">
        <f>SUM(F43:F47)</f>
        <v>968</v>
      </c>
      <c r="G48" s="144">
        <f>SUM(G43:G47)</f>
        <v>0</v>
      </c>
    </row>
    <row r="49" spans="1:7" x14ac:dyDescent="0.4">
      <c r="A49" s="121"/>
      <c r="B49" s="126"/>
      <c r="C49" s="126"/>
      <c r="D49" s="122"/>
      <c r="E49" s="122"/>
      <c r="F49" s="145"/>
      <c r="G49" s="143"/>
    </row>
    <row r="50" spans="1:7" x14ac:dyDescent="0.4">
      <c r="A50" s="121">
        <f>A47+7</f>
        <v>42953</v>
      </c>
      <c r="B50" s="130">
        <v>47</v>
      </c>
      <c r="C50" s="130">
        <v>115</v>
      </c>
      <c r="D50" s="122"/>
      <c r="E50" s="122" t="s">
        <v>239</v>
      </c>
      <c r="F50" s="142">
        <f>SUM(B50,C50)</f>
        <v>162</v>
      </c>
      <c r="G50" s="143"/>
    </row>
    <row r="51" spans="1:7" x14ac:dyDescent="0.4">
      <c r="A51" s="121">
        <f>A50+7</f>
        <v>42960</v>
      </c>
      <c r="B51" s="130">
        <v>40</v>
      </c>
      <c r="C51" s="130">
        <v>137</v>
      </c>
      <c r="D51" s="122"/>
      <c r="E51" s="130" t="s">
        <v>212</v>
      </c>
      <c r="F51" s="142">
        <f>SUM(B51,C51)</f>
        <v>177</v>
      </c>
      <c r="G51" s="143"/>
    </row>
    <row r="52" spans="1:7" x14ac:dyDescent="0.4">
      <c r="A52" s="121">
        <f>A51+7</f>
        <v>42967</v>
      </c>
      <c r="B52" s="130">
        <v>39</v>
      </c>
      <c r="C52" s="130">
        <v>137</v>
      </c>
      <c r="D52" s="122"/>
      <c r="E52" s="130" t="s">
        <v>24</v>
      </c>
      <c r="F52" s="142">
        <f>SUM(B52,C52)</f>
        <v>176</v>
      </c>
      <c r="G52" s="143"/>
    </row>
    <row r="53" spans="1:7" x14ac:dyDescent="0.4">
      <c r="A53" s="121">
        <f>A52+7</f>
        <v>42974</v>
      </c>
      <c r="B53" s="130">
        <v>0</v>
      </c>
      <c r="C53" s="130">
        <v>0</v>
      </c>
      <c r="D53" s="123" t="s">
        <v>240</v>
      </c>
      <c r="E53" s="130"/>
      <c r="F53" s="142">
        <f>SUM(B53,C53)</f>
        <v>0</v>
      </c>
      <c r="G53" s="143"/>
    </row>
    <row r="54" spans="1:7" x14ac:dyDescent="0.4">
      <c r="A54" s="121" t="s">
        <v>96</v>
      </c>
      <c r="B54" s="126"/>
      <c r="C54" s="126"/>
      <c r="D54" s="122"/>
      <c r="E54" s="122"/>
      <c r="F54" s="144">
        <f>SUM(F50:F53)</f>
        <v>515</v>
      </c>
      <c r="G54" s="144">
        <f>SUM(G50:G53)</f>
        <v>0</v>
      </c>
    </row>
    <row r="55" spans="1:7" x14ac:dyDescent="0.4">
      <c r="A55" s="121"/>
      <c r="B55" s="162"/>
      <c r="C55" s="162"/>
      <c r="D55" s="122"/>
      <c r="E55" s="122"/>
      <c r="F55" s="145"/>
      <c r="G55" s="143"/>
    </row>
    <row r="56" spans="1:7" x14ac:dyDescent="0.4">
      <c r="A56" s="128">
        <f>A53+7</f>
        <v>42981</v>
      </c>
      <c r="B56" s="130">
        <v>0</v>
      </c>
      <c r="C56" s="130">
        <v>169</v>
      </c>
      <c r="D56" s="123" t="s">
        <v>241</v>
      </c>
      <c r="E56" s="122" t="s">
        <v>212</v>
      </c>
      <c r="F56" s="142">
        <f>SUM(B56,C56)</f>
        <v>169</v>
      </c>
      <c r="G56" s="143"/>
    </row>
    <row r="57" spans="1:7" x14ac:dyDescent="0.4">
      <c r="A57" s="128">
        <f>A56+7</f>
        <v>42988</v>
      </c>
      <c r="B57" s="130"/>
      <c r="C57" s="130">
        <v>186</v>
      </c>
      <c r="D57" s="122" t="s">
        <v>219</v>
      </c>
      <c r="E57" s="122" t="s">
        <v>212</v>
      </c>
      <c r="F57" s="142">
        <f>SUM(B57,C57)</f>
        <v>186</v>
      </c>
      <c r="G57" s="143"/>
    </row>
    <row r="58" spans="1:7" x14ac:dyDescent="0.4">
      <c r="A58" s="128">
        <f>A57+7</f>
        <v>42995</v>
      </c>
      <c r="B58" s="130"/>
      <c r="C58" s="130">
        <v>151</v>
      </c>
      <c r="D58" s="122" t="s">
        <v>219</v>
      </c>
      <c r="E58" s="122" t="s">
        <v>212</v>
      </c>
      <c r="F58" s="142">
        <f>SUM(B58,C58)</f>
        <v>151</v>
      </c>
      <c r="G58" s="143"/>
    </row>
    <row r="59" spans="1:7" x14ac:dyDescent="0.4">
      <c r="A59" s="128">
        <f>A58+7</f>
        <v>43002</v>
      </c>
      <c r="B59" s="130"/>
      <c r="C59" s="130">
        <v>167</v>
      </c>
      <c r="D59" s="122" t="s">
        <v>219</v>
      </c>
      <c r="E59" s="122" t="s">
        <v>212</v>
      </c>
      <c r="F59" s="142">
        <f>SUM(B59,C59)</f>
        <v>167</v>
      </c>
      <c r="G59" s="143"/>
    </row>
    <row r="60" spans="1:7" ht="15" customHeight="1" x14ac:dyDescent="0.4">
      <c r="A60" s="122" t="s">
        <v>97</v>
      </c>
      <c r="B60" s="126"/>
      <c r="C60" s="126"/>
      <c r="D60" s="137"/>
      <c r="E60" s="122"/>
      <c r="F60" s="144">
        <f>SUM(F56:F59)</f>
        <v>673</v>
      </c>
      <c r="G60" s="144">
        <f>SUM(G56:G59)</f>
        <v>0</v>
      </c>
    </row>
    <row r="61" spans="1:7" x14ac:dyDescent="0.4">
      <c r="A61" s="138"/>
      <c r="B61" s="126"/>
      <c r="C61" s="126"/>
      <c r="D61" s="130"/>
      <c r="E61" s="130"/>
      <c r="F61" s="145"/>
      <c r="G61" s="143"/>
    </row>
    <row r="62" spans="1:7" ht="15.45" x14ac:dyDescent="0.4">
      <c r="A62" s="121">
        <f>A59+7</f>
        <v>43009</v>
      </c>
      <c r="B62" s="130"/>
      <c r="C62" s="168">
        <v>157</v>
      </c>
      <c r="D62" s="169" t="s">
        <v>219</v>
      </c>
      <c r="E62" s="170" t="s">
        <v>242</v>
      </c>
      <c r="F62" s="171">
        <v>157</v>
      </c>
      <c r="G62" s="150"/>
    </row>
    <row r="63" spans="1:7" ht="15.45" x14ac:dyDescent="0.4">
      <c r="A63" s="121">
        <f>A62+7</f>
        <v>43016</v>
      </c>
      <c r="B63" s="130"/>
      <c r="C63" s="168">
        <v>130</v>
      </c>
      <c r="D63" s="169" t="s">
        <v>219</v>
      </c>
      <c r="E63" s="172" t="s">
        <v>24</v>
      </c>
      <c r="F63" s="171">
        <v>130</v>
      </c>
      <c r="G63" s="151"/>
    </row>
    <row r="64" spans="1:7" ht="15.45" x14ac:dyDescent="0.4">
      <c r="A64" s="121">
        <f>A63+7</f>
        <v>43023</v>
      </c>
      <c r="B64" s="130"/>
      <c r="C64" s="168">
        <v>147</v>
      </c>
      <c r="D64" s="169" t="s">
        <v>219</v>
      </c>
      <c r="E64" s="172" t="s">
        <v>212</v>
      </c>
      <c r="F64" s="171">
        <v>147</v>
      </c>
      <c r="G64" s="151"/>
    </row>
    <row r="65" spans="1:7" ht="15.45" x14ac:dyDescent="0.4">
      <c r="A65" s="121">
        <f>A64+7</f>
        <v>43030</v>
      </c>
      <c r="B65" s="130"/>
      <c r="C65" s="168">
        <v>140</v>
      </c>
      <c r="D65" s="173" t="s">
        <v>219</v>
      </c>
      <c r="E65" s="172" t="s">
        <v>212</v>
      </c>
      <c r="F65" s="171">
        <v>140</v>
      </c>
      <c r="G65" s="151"/>
    </row>
    <row r="66" spans="1:7" ht="15.45" x14ac:dyDescent="0.4">
      <c r="A66" s="128">
        <f>A65+7</f>
        <v>43037</v>
      </c>
      <c r="B66" s="130"/>
      <c r="C66" s="168">
        <v>147</v>
      </c>
      <c r="D66" s="173" t="s">
        <v>219</v>
      </c>
      <c r="E66" s="172" t="s">
        <v>212</v>
      </c>
      <c r="F66" s="171">
        <v>147</v>
      </c>
      <c r="G66" s="143"/>
    </row>
    <row r="67" spans="1:7" x14ac:dyDescent="0.4">
      <c r="A67" s="122" t="s">
        <v>98</v>
      </c>
      <c r="B67" s="126"/>
      <c r="C67" s="126"/>
      <c r="D67" s="140"/>
      <c r="E67" s="130"/>
      <c r="F67" s="144">
        <f>SUM(F62:F66)</f>
        <v>721</v>
      </c>
      <c r="G67" s="144">
        <f>SUM(G62:G66)</f>
        <v>0</v>
      </c>
    </row>
    <row r="68" spans="1:7" x14ac:dyDescent="0.4">
      <c r="A68" s="121"/>
      <c r="B68" s="126"/>
      <c r="C68" s="126"/>
      <c r="D68" s="130"/>
      <c r="E68" s="130"/>
      <c r="F68" s="152"/>
      <c r="G68" s="143"/>
    </row>
    <row r="69" spans="1:7" x14ac:dyDescent="0.4">
      <c r="A69" s="128">
        <f>A66+7</f>
        <v>43044</v>
      </c>
      <c r="B69" s="130"/>
      <c r="C69" s="130"/>
      <c r="D69" s="129"/>
      <c r="E69" s="130"/>
      <c r="F69" s="142">
        <f>SUM(B69,C69)</f>
        <v>0</v>
      </c>
      <c r="G69" s="143"/>
    </row>
    <row r="70" spans="1:7" x14ac:dyDescent="0.4">
      <c r="A70" s="128">
        <f>A69+7</f>
        <v>43051</v>
      </c>
      <c r="B70" s="130"/>
      <c r="C70" s="130"/>
      <c r="D70" s="129"/>
      <c r="E70" s="130"/>
      <c r="F70" s="142">
        <f>SUM(B70,C70)</f>
        <v>0</v>
      </c>
      <c r="G70" s="143"/>
    </row>
    <row r="71" spans="1:7" x14ac:dyDescent="0.4">
      <c r="A71" s="128">
        <f>A70+7</f>
        <v>43058</v>
      </c>
      <c r="B71" s="130"/>
      <c r="C71" s="130"/>
      <c r="D71" s="129"/>
      <c r="E71" s="130"/>
      <c r="F71" s="142">
        <f>SUM(B71,C71)</f>
        <v>0</v>
      </c>
      <c r="G71" s="143"/>
    </row>
    <row r="72" spans="1:7" x14ac:dyDescent="0.4">
      <c r="A72" s="128">
        <f>A71+7</f>
        <v>43065</v>
      </c>
      <c r="B72" s="130"/>
      <c r="C72" s="130"/>
      <c r="D72" s="129"/>
      <c r="E72" s="130"/>
      <c r="F72" s="142">
        <f>SUM(B72,C72)</f>
        <v>0</v>
      </c>
      <c r="G72" s="143"/>
    </row>
    <row r="73" spans="1:7" x14ac:dyDescent="0.4">
      <c r="A73" s="121" t="s">
        <v>101</v>
      </c>
      <c r="B73" s="126"/>
      <c r="C73" s="126"/>
      <c r="D73" s="130"/>
      <c r="E73" s="130"/>
      <c r="F73" s="144">
        <f>SUM(F69:F72)</f>
        <v>0</v>
      </c>
      <c r="G73" s="144">
        <f>SUM(G69:G72)</f>
        <v>0</v>
      </c>
    </row>
    <row r="74" spans="1:7" x14ac:dyDescent="0.4">
      <c r="A74" s="121"/>
      <c r="B74" s="126"/>
      <c r="C74" s="126"/>
      <c r="D74" s="130"/>
      <c r="E74" s="130"/>
      <c r="F74" s="145"/>
      <c r="G74" s="143"/>
    </row>
    <row r="75" spans="1:7" x14ac:dyDescent="0.4">
      <c r="A75" s="128">
        <f>A72+7</f>
        <v>43072</v>
      </c>
      <c r="B75" s="130"/>
      <c r="C75" s="130"/>
      <c r="D75" s="129"/>
      <c r="E75" s="130"/>
      <c r="F75" s="142">
        <f>SUM(B75,C75)</f>
        <v>0</v>
      </c>
      <c r="G75" s="143"/>
    </row>
    <row r="76" spans="1:7" x14ac:dyDescent="0.4">
      <c r="A76" s="128">
        <f>A75+7</f>
        <v>43079</v>
      </c>
      <c r="B76" s="130"/>
      <c r="C76" s="130"/>
      <c r="D76" s="129"/>
      <c r="E76" s="130"/>
      <c r="F76" s="142">
        <f>SUM(B76,C76)</f>
        <v>0</v>
      </c>
      <c r="G76" s="143"/>
    </row>
    <row r="77" spans="1:7" x14ac:dyDescent="0.4">
      <c r="A77" s="128">
        <f>A76+7</f>
        <v>43086</v>
      </c>
      <c r="B77" s="130"/>
      <c r="C77" s="130"/>
      <c r="D77" s="129"/>
      <c r="E77" s="122"/>
      <c r="F77" s="142">
        <f>SUM(B77,C77)</f>
        <v>0</v>
      </c>
      <c r="G77" s="143"/>
    </row>
    <row r="78" spans="1:7" x14ac:dyDescent="0.4">
      <c r="A78" s="128">
        <f>A77+7</f>
        <v>43093</v>
      </c>
      <c r="B78" s="130"/>
      <c r="C78" s="141"/>
      <c r="D78" s="129" t="s">
        <v>80</v>
      </c>
      <c r="E78" s="130"/>
      <c r="F78" s="142">
        <f>SUM(B78,C78)</f>
        <v>0</v>
      </c>
      <c r="G78" s="143"/>
    </row>
    <row r="79" spans="1:7" x14ac:dyDescent="0.4">
      <c r="A79" s="128">
        <f>A78+7</f>
        <v>43100</v>
      </c>
      <c r="B79" s="130"/>
      <c r="C79" s="141"/>
      <c r="D79" s="129"/>
      <c r="E79" s="130"/>
      <c r="F79" s="142">
        <v>0</v>
      </c>
      <c r="G79" s="143"/>
    </row>
    <row r="80" spans="1:7" x14ac:dyDescent="0.4">
      <c r="A80" s="121" t="s">
        <v>103</v>
      </c>
      <c r="B80" s="126"/>
      <c r="C80" s="126"/>
      <c r="D80" s="130"/>
      <c r="E80" s="130"/>
      <c r="F80" s="144">
        <f>SUM(F75:F79)</f>
        <v>0</v>
      </c>
      <c r="G80" s="144">
        <f>SUM(G75:G79)</f>
        <v>0</v>
      </c>
    </row>
    <row r="81" spans="1:7" x14ac:dyDescent="0.4">
      <c r="A81" s="121" t="s">
        <v>232</v>
      </c>
      <c r="B81" s="126"/>
      <c r="C81" s="126"/>
      <c r="D81" s="130"/>
      <c r="E81" s="130"/>
      <c r="F81" s="145">
        <f>F7+F13+F20+F29+F35+F41+F48+F54+F60+F67+F73+F80</f>
        <v>7901</v>
      </c>
      <c r="G81" s="145">
        <f>G7+G13+G20+G29+G35+G41+G48+G54+G60+G67+G73+G80</f>
        <v>80</v>
      </c>
    </row>
    <row r="82" spans="1:7" ht="15" customHeight="1" x14ac:dyDescent="0.4">
      <c r="A82" s="120" t="s">
        <v>227</v>
      </c>
      <c r="B82" s="120"/>
      <c r="C82" s="120"/>
      <c r="D82" s="120"/>
      <c r="E82" s="120"/>
      <c r="F82" s="153"/>
      <c r="G82" s="159">
        <f>F81+G81</f>
        <v>7981</v>
      </c>
    </row>
    <row r="83" spans="1:7" x14ac:dyDescent="0.4">
      <c r="A83" s="120"/>
      <c r="B83" s="120"/>
      <c r="C83" s="120"/>
      <c r="D83" s="120"/>
      <c r="E83" s="120"/>
      <c r="F83" s="120"/>
      <c r="G83" s="165"/>
    </row>
    <row r="84" spans="1:7" x14ac:dyDescent="0.4">
      <c r="A84" s="174" t="s">
        <v>233</v>
      </c>
      <c r="B84" s="174"/>
      <c r="C84" s="174"/>
      <c r="D84" s="174"/>
      <c r="E84" s="174"/>
      <c r="F84" s="174"/>
      <c r="G84" s="174"/>
    </row>
  </sheetData>
  <mergeCells count="1">
    <mergeCell ref="A84:G84"/>
  </mergeCells>
  <pageMargins left="0.3" right="0.3" top="0.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4"/>
  <sheetViews>
    <sheetView workbookViewId="0"/>
  </sheetViews>
  <sheetFormatPr defaultColWidth="9.15234375" defaultRowHeight="14.6" x14ac:dyDescent="0.4"/>
  <cols>
    <col min="1" max="1" width="17.3046875" style="102" customWidth="1"/>
    <col min="2" max="3" width="6.69140625" style="102" customWidth="1"/>
    <col min="4" max="4" width="29.53515625" style="102" customWidth="1"/>
    <col min="5" max="5" width="16.69140625" style="102" customWidth="1"/>
    <col min="6" max="6" width="10.69140625" style="102" customWidth="1"/>
    <col min="7" max="7" width="10.69140625" style="65" customWidth="1"/>
    <col min="8" max="16384" width="9.15234375" style="102"/>
  </cols>
  <sheetData>
    <row r="1" spans="1:7" ht="31.75" x14ac:dyDescent="0.4">
      <c r="A1" s="117">
        <v>2016</v>
      </c>
      <c r="B1" s="118">
        <v>0.375</v>
      </c>
      <c r="C1" s="118">
        <v>0.46875</v>
      </c>
      <c r="D1" s="115" t="s">
        <v>46</v>
      </c>
      <c r="E1" s="116" t="s">
        <v>224</v>
      </c>
      <c r="F1" s="119" t="s">
        <v>230</v>
      </c>
      <c r="G1" s="119" t="s">
        <v>231</v>
      </c>
    </row>
    <row r="2" spans="1:7" x14ac:dyDescent="0.4">
      <c r="A2" s="121">
        <v>42372</v>
      </c>
      <c r="B2" s="122">
        <v>45</v>
      </c>
      <c r="C2" s="122">
        <v>147</v>
      </c>
      <c r="D2" s="123"/>
      <c r="E2" s="122" t="s">
        <v>212</v>
      </c>
      <c r="F2" s="142">
        <f>SUM(B2,C2)</f>
        <v>192</v>
      </c>
      <c r="G2" s="143"/>
    </row>
    <row r="3" spans="1:7" x14ac:dyDescent="0.4">
      <c r="A3" s="121">
        <f>A2+7</f>
        <v>42379</v>
      </c>
      <c r="B3" s="122">
        <v>45</v>
      </c>
      <c r="C3" s="122">
        <v>170</v>
      </c>
      <c r="D3" s="123"/>
      <c r="E3" s="122" t="s">
        <v>212</v>
      </c>
      <c r="F3" s="142">
        <f>SUM(B3,C3)</f>
        <v>215</v>
      </c>
      <c r="G3" s="143"/>
    </row>
    <row r="4" spans="1:7" x14ac:dyDescent="0.4">
      <c r="A4" s="121">
        <f>A3+7</f>
        <v>42386</v>
      </c>
      <c r="B4" s="122">
        <v>51</v>
      </c>
      <c r="C4" s="122">
        <v>177</v>
      </c>
      <c r="D4" s="123"/>
      <c r="E4" s="122" t="s">
        <v>212</v>
      </c>
      <c r="F4" s="142">
        <f>SUM(B4,C4)</f>
        <v>228</v>
      </c>
      <c r="G4" s="143"/>
    </row>
    <row r="5" spans="1:7" x14ac:dyDescent="0.4">
      <c r="A5" s="121">
        <f>A4+7</f>
        <v>42393</v>
      </c>
      <c r="B5" s="122">
        <v>48</v>
      </c>
      <c r="C5" s="122">
        <v>189</v>
      </c>
      <c r="D5" s="123"/>
      <c r="E5" s="122" t="s">
        <v>212</v>
      </c>
      <c r="F5" s="142">
        <f>SUM(B5,C5)</f>
        <v>237</v>
      </c>
      <c r="G5" s="143"/>
    </row>
    <row r="6" spans="1:7" x14ac:dyDescent="0.4">
      <c r="A6" s="121">
        <f>A5+7</f>
        <v>42400</v>
      </c>
      <c r="B6" s="124">
        <v>59</v>
      </c>
      <c r="C6" s="124">
        <v>167</v>
      </c>
      <c r="D6" s="122"/>
      <c r="E6" s="122"/>
      <c r="F6" s="142">
        <f>SUM(B6,C6)</f>
        <v>226</v>
      </c>
      <c r="G6" s="143"/>
    </row>
    <row r="7" spans="1:7" x14ac:dyDescent="0.4">
      <c r="A7" s="121" t="s">
        <v>82</v>
      </c>
      <c r="B7" s="125"/>
      <c r="C7" s="125"/>
      <c r="D7" s="122"/>
      <c r="E7" s="122"/>
      <c r="F7" s="144">
        <f>SUM(F2:F6)</f>
        <v>1098</v>
      </c>
      <c r="G7" s="144">
        <f>SUM(G2:G6)</f>
        <v>0</v>
      </c>
    </row>
    <row r="8" spans="1:7" x14ac:dyDescent="0.4">
      <c r="A8" s="121"/>
      <c r="B8" s="125"/>
      <c r="C8" s="125"/>
      <c r="D8" s="122"/>
      <c r="E8" s="122"/>
      <c r="F8" s="145"/>
      <c r="G8" s="143"/>
    </row>
    <row r="9" spans="1:7" x14ac:dyDescent="0.4">
      <c r="A9" s="121">
        <f>A6+7</f>
        <v>42407</v>
      </c>
      <c r="B9" s="127">
        <v>50</v>
      </c>
      <c r="C9" s="122">
        <v>139</v>
      </c>
      <c r="D9" s="123"/>
      <c r="E9" s="122" t="s">
        <v>143</v>
      </c>
      <c r="F9" s="142">
        <f>SUM(B9,C9)</f>
        <v>189</v>
      </c>
      <c r="G9" s="143"/>
    </row>
    <row r="10" spans="1:7" x14ac:dyDescent="0.4">
      <c r="A10" s="163">
        <v>42410</v>
      </c>
      <c r="B10" s="122"/>
      <c r="C10" s="122">
        <v>105</v>
      </c>
      <c r="D10" s="123" t="s">
        <v>111</v>
      </c>
      <c r="E10" s="122" t="s">
        <v>212</v>
      </c>
      <c r="F10" s="145"/>
      <c r="G10" s="146">
        <f>C10</f>
        <v>105</v>
      </c>
    </row>
    <row r="11" spans="1:7" x14ac:dyDescent="0.4">
      <c r="A11" s="121">
        <f>A9+7</f>
        <v>42414</v>
      </c>
      <c r="B11" s="122">
        <v>53</v>
      </c>
      <c r="C11" s="127">
        <v>200</v>
      </c>
      <c r="D11" s="123"/>
      <c r="E11" s="122" t="s">
        <v>24</v>
      </c>
      <c r="F11" s="142">
        <f>SUM(B11,C11)</f>
        <v>253</v>
      </c>
      <c r="G11" s="143"/>
    </row>
    <row r="12" spans="1:7" x14ac:dyDescent="0.4">
      <c r="A12" s="121">
        <f>A11+7</f>
        <v>42421</v>
      </c>
      <c r="B12" s="122">
        <v>48</v>
      </c>
      <c r="C12" s="122">
        <v>171</v>
      </c>
      <c r="D12" s="123"/>
      <c r="E12" s="122" t="s">
        <v>213</v>
      </c>
      <c r="F12" s="142">
        <f>SUM(B12,C12)</f>
        <v>219</v>
      </c>
      <c r="G12" s="143"/>
    </row>
    <row r="13" spans="1:7" x14ac:dyDescent="0.4">
      <c r="A13" s="121">
        <f>A12+7</f>
        <v>42428</v>
      </c>
      <c r="B13" s="122">
        <v>60</v>
      </c>
      <c r="C13" s="122">
        <v>164</v>
      </c>
      <c r="D13" s="123"/>
      <c r="E13" s="122" t="s">
        <v>212</v>
      </c>
      <c r="F13" s="142">
        <f>SUM(B13,C13)</f>
        <v>224</v>
      </c>
      <c r="G13" s="143"/>
    </row>
    <row r="14" spans="1:7" x14ac:dyDescent="0.4">
      <c r="A14" s="121" t="s">
        <v>84</v>
      </c>
      <c r="B14" s="125"/>
      <c r="C14" s="125"/>
      <c r="D14" s="122"/>
      <c r="E14" s="122"/>
      <c r="F14" s="144">
        <f>SUM(F9:F13)</f>
        <v>885</v>
      </c>
      <c r="G14" s="144">
        <f>SUM(G9:G13)</f>
        <v>105</v>
      </c>
    </row>
    <row r="15" spans="1:7" x14ac:dyDescent="0.4">
      <c r="A15" s="121"/>
      <c r="B15" s="125"/>
      <c r="C15" s="125"/>
      <c r="D15" s="122"/>
      <c r="E15" s="122"/>
      <c r="F15" s="145"/>
      <c r="G15" s="143"/>
    </row>
    <row r="16" spans="1:7" x14ac:dyDescent="0.4">
      <c r="A16" s="128">
        <f>A13+7</f>
        <v>42435</v>
      </c>
      <c r="B16" s="122">
        <v>56</v>
      </c>
      <c r="C16" s="122">
        <v>120</v>
      </c>
      <c r="D16" s="122"/>
      <c r="E16" s="122" t="s">
        <v>212</v>
      </c>
      <c r="F16" s="142">
        <f>SUM(B16,C16)</f>
        <v>176</v>
      </c>
      <c r="G16" s="143"/>
    </row>
    <row r="17" spans="1:7" x14ac:dyDescent="0.4">
      <c r="A17" s="128">
        <f>A16+7</f>
        <v>42442</v>
      </c>
      <c r="B17" s="122">
        <v>43</v>
      </c>
      <c r="C17" s="122">
        <v>129</v>
      </c>
      <c r="D17" s="129"/>
      <c r="E17" s="122" t="s">
        <v>24</v>
      </c>
      <c r="F17" s="142">
        <f>SUM(B17,C17)</f>
        <v>172</v>
      </c>
      <c r="G17" s="143"/>
    </row>
    <row r="18" spans="1:7" x14ac:dyDescent="0.4">
      <c r="A18" s="128">
        <f>A17+7</f>
        <v>42449</v>
      </c>
      <c r="B18" s="130">
        <v>60</v>
      </c>
      <c r="C18" s="130">
        <v>181</v>
      </c>
      <c r="D18" s="123" t="s">
        <v>68</v>
      </c>
      <c r="E18" s="122" t="s">
        <v>212</v>
      </c>
      <c r="F18" s="142">
        <f>SUM(B18,C18)</f>
        <v>241</v>
      </c>
      <c r="G18" s="143"/>
    </row>
    <row r="19" spans="1:7" s="110" customFormat="1" x14ac:dyDescent="0.4">
      <c r="A19" s="164">
        <v>42453</v>
      </c>
      <c r="B19" s="122"/>
      <c r="C19" s="122">
        <v>140</v>
      </c>
      <c r="D19" s="123" t="s">
        <v>228</v>
      </c>
      <c r="E19" s="122" t="s">
        <v>212</v>
      </c>
      <c r="F19" s="145"/>
      <c r="G19" s="146">
        <f>C19</f>
        <v>140</v>
      </c>
    </row>
    <row r="20" spans="1:7" s="110" customFormat="1" x14ac:dyDescent="0.4">
      <c r="A20" s="164">
        <v>42454</v>
      </c>
      <c r="B20" s="122"/>
      <c r="C20" s="122">
        <v>67</v>
      </c>
      <c r="D20" s="123" t="s">
        <v>214</v>
      </c>
      <c r="E20" s="122" t="s">
        <v>212</v>
      </c>
      <c r="F20" s="145"/>
      <c r="G20" s="146">
        <f>C20</f>
        <v>67</v>
      </c>
    </row>
    <row r="21" spans="1:7" x14ac:dyDescent="0.4">
      <c r="A21" s="128">
        <f>A18+7</f>
        <v>42456</v>
      </c>
      <c r="B21" s="127">
        <v>99</v>
      </c>
      <c r="C21" s="122">
        <v>273</v>
      </c>
      <c r="D21" s="123" t="s">
        <v>28</v>
      </c>
      <c r="E21" s="122" t="s">
        <v>212</v>
      </c>
      <c r="F21" s="142">
        <f>SUM(B21,C21)</f>
        <v>372</v>
      </c>
      <c r="G21" s="143"/>
    </row>
    <row r="22" spans="1:7" x14ac:dyDescent="0.4">
      <c r="A22" s="121" t="s">
        <v>86</v>
      </c>
      <c r="B22" s="125"/>
      <c r="C22" s="125"/>
      <c r="D22" s="122"/>
      <c r="E22" s="122"/>
      <c r="F22" s="144">
        <f>SUM(F16:F21)</f>
        <v>961</v>
      </c>
      <c r="G22" s="144">
        <f>SUM(G16:G21)</f>
        <v>207</v>
      </c>
    </row>
    <row r="23" spans="1:7" x14ac:dyDescent="0.4">
      <c r="A23" s="112"/>
      <c r="B23" s="113"/>
      <c r="C23" s="113"/>
      <c r="D23" s="114"/>
      <c r="E23" s="114"/>
      <c r="F23" s="147"/>
      <c r="G23" s="147"/>
    </row>
    <row r="24" spans="1:7" x14ac:dyDescent="0.4">
      <c r="A24" s="128">
        <f>A21+7</f>
        <v>42463</v>
      </c>
      <c r="B24" s="122">
        <v>53</v>
      </c>
      <c r="C24" s="122">
        <v>147</v>
      </c>
      <c r="D24" s="123"/>
      <c r="E24" s="122" t="s">
        <v>212</v>
      </c>
      <c r="F24" s="142">
        <f>SUM(B24,C24)</f>
        <v>200</v>
      </c>
      <c r="G24" s="147"/>
    </row>
    <row r="25" spans="1:7" x14ac:dyDescent="0.4">
      <c r="A25" s="128">
        <f>A24+7</f>
        <v>42470</v>
      </c>
      <c r="B25" s="122">
        <v>47</v>
      </c>
      <c r="C25" s="122">
        <v>174</v>
      </c>
      <c r="D25" s="122"/>
      <c r="E25" s="122" t="s">
        <v>24</v>
      </c>
      <c r="F25" s="142">
        <f>SUM(B25,C25)</f>
        <v>221</v>
      </c>
      <c r="G25" s="147"/>
    </row>
    <row r="26" spans="1:7" x14ac:dyDescent="0.4">
      <c r="A26" s="128">
        <f>A25+7</f>
        <v>42477</v>
      </c>
      <c r="B26" s="122">
        <v>53</v>
      </c>
      <c r="C26" s="122">
        <v>161</v>
      </c>
      <c r="D26" s="122" t="s">
        <v>91</v>
      </c>
      <c r="E26" s="122" t="s">
        <v>212</v>
      </c>
      <c r="F26" s="142">
        <f>SUM(B26,C26)</f>
        <v>214</v>
      </c>
      <c r="G26" s="147"/>
    </row>
    <row r="27" spans="1:7" x14ac:dyDescent="0.4">
      <c r="A27" s="128">
        <f>A26+7</f>
        <v>42484</v>
      </c>
      <c r="B27" s="122">
        <v>82</v>
      </c>
      <c r="C27" s="122">
        <v>176</v>
      </c>
      <c r="D27" s="122" t="s">
        <v>217</v>
      </c>
      <c r="E27" s="122"/>
      <c r="F27" s="142">
        <f>SUM(B27,C27)</f>
        <v>258</v>
      </c>
      <c r="G27" s="147"/>
    </row>
    <row r="28" spans="1:7" x14ac:dyDescent="0.4">
      <c r="A28" s="121" t="s">
        <v>90</v>
      </c>
      <c r="B28" s="125"/>
      <c r="C28" s="125"/>
      <c r="D28" s="122"/>
      <c r="E28" s="122"/>
      <c r="F28" s="148">
        <f>SUM(F24:F27)</f>
        <v>893</v>
      </c>
      <c r="G28" s="148">
        <f>SUM(G24:G27)</f>
        <v>0</v>
      </c>
    </row>
    <row r="29" spans="1:7" x14ac:dyDescent="0.4">
      <c r="A29" s="121"/>
      <c r="B29" s="125"/>
      <c r="C29" s="125"/>
      <c r="D29" s="122"/>
      <c r="E29" s="122"/>
      <c r="F29" s="145"/>
      <c r="G29" s="143"/>
    </row>
    <row r="30" spans="1:7" x14ac:dyDescent="0.4">
      <c r="A30" s="121">
        <f>A27+7</f>
        <v>42491</v>
      </c>
      <c r="B30" s="122">
        <v>57</v>
      </c>
      <c r="C30" s="122">
        <v>157</v>
      </c>
      <c r="D30" s="123"/>
      <c r="E30" s="122" t="s">
        <v>218</v>
      </c>
      <c r="F30" s="142">
        <f>SUM(B30,C30)</f>
        <v>214</v>
      </c>
      <c r="G30" s="143"/>
    </row>
    <row r="31" spans="1:7" x14ac:dyDescent="0.4">
      <c r="A31" s="121">
        <f>A30+7</f>
        <v>42498</v>
      </c>
      <c r="B31" s="122">
        <v>72</v>
      </c>
      <c r="C31" s="122">
        <v>242</v>
      </c>
      <c r="D31" s="123"/>
      <c r="E31" s="122" t="s">
        <v>212</v>
      </c>
      <c r="F31" s="142">
        <f>SUM(B31,C31)</f>
        <v>314</v>
      </c>
      <c r="G31" s="143"/>
    </row>
    <row r="32" spans="1:7" x14ac:dyDescent="0.4">
      <c r="A32" s="121">
        <f>A31+7</f>
        <v>42505</v>
      </c>
      <c r="B32" s="130">
        <v>0</v>
      </c>
      <c r="C32" s="122">
        <v>192</v>
      </c>
      <c r="D32" s="129" t="s">
        <v>219</v>
      </c>
      <c r="E32" s="122" t="s">
        <v>220</v>
      </c>
      <c r="F32" s="142">
        <f>SUM(B32,C32)</f>
        <v>192</v>
      </c>
      <c r="G32" s="143"/>
    </row>
    <row r="33" spans="1:7" x14ac:dyDescent="0.4">
      <c r="A33" s="121">
        <f>A32+7</f>
        <v>42512</v>
      </c>
      <c r="B33" s="130">
        <v>37</v>
      </c>
      <c r="C33" s="130">
        <v>141</v>
      </c>
      <c r="D33" s="123"/>
      <c r="E33" s="130" t="s">
        <v>212</v>
      </c>
      <c r="F33" s="142">
        <f>SUM(B33,C33)</f>
        <v>178</v>
      </c>
      <c r="G33" s="143"/>
    </row>
    <row r="34" spans="1:7" x14ac:dyDescent="0.4">
      <c r="A34" s="121">
        <f>A33+7</f>
        <v>42519</v>
      </c>
      <c r="B34" s="131">
        <v>54</v>
      </c>
      <c r="C34" s="131">
        <v>165</v>
      </c>
      <c r="D34" s="122"/>
      <c r="E34" s="130" t="s">
        <v>24</v>
      </c>
      <c r="F34" s="142">
        <f>SUM(B34,C34)</f>
        <v>219</v>
      </c>
      <c r="G34" s="143"/>
    </row>
    <row r="35" spans="1:7" x14ac:dyDescent="0.4">
      <c r="A35" s="121" t="s">
        <v>92</v>
      </c>
      <c r="B35" s="125"/>
      <c r="C35" s="125"/>
      <c r="D35" s="122"/>
      <c r="E35" s="130"/>
      <c r="F35" s="144">
        <f>SUM(F30:F34)</f>
        <v>1117</v>
      </c>
      <c r="G35" s="144">
        <f>SUM(G30:G34)</f>
        <v>0</v>
      </c>
    </row>
    <row r="36" spans="1:7" x14ac:dyDescent="0.4">
      <c r="A36" s="121"/>
      <c r="B36" s="125"/>
      <c r="C36" s="132"/>
      <c r="D36" s="122"/>
      <c r="E36" s="130"/>
      <c r="F36" s="145"/>
      <c r="G36" s="143"/>
    </row>
    <row r="37" spans="1:7" x14ac:dyDescent="0.4">
      <c r="A37" s="121">
        <f>A34+7</f>
        <v>42526</v>
      </c>
      <c r="B37" s="122">
        <v>49</v>
      </c>
      <c r="C37" s="122">
        <v>122</v>
      </c>
      <c r="D37" s="129"/>
      <c r="E37" s="130" t="s">
        <v>212</v>
      </c>
      <c r="F37" s="142">
        <f>SUM(B37,C37)</f>
        <v>171</v>
      </c>
      <c r="G37" s="143"/>
    </row>
    <row r="38" spans="1:7" x14ac:dyDescent="0.4">
      <c r="A38" s="121">
        <f>A37+7</f>
        <v>42533</v>
      </c>
      <c r="B38" s="122">
        <v>64</v>
      </c>
      <c r="C38" s="122">
        <v>120</v>
      </c>
      <c r="D38" s="133"/>
      <c r="E38" s="130" t="s">
        <v>212</v>
      </c>
      <c r="F38" s="142">
        <f>SUM(B38,C38)</f>
        <v>184</v>
      </c>
      <c r="G38" s="143"/>
    </row>
    <row r="39" spans="1:7" x14ac:dyDescent="0.4">
      <c r="A39" s="121">
        <f>A38+7</f>
        <v>42540</v>
      </c>
      <c r="B39" s="122">
        <v>46</v>
      </c>
      <c r="C39" s="122">
        <v>124</v>
      </c>
      <c r="D39" s="122"/>
      <c r="E39" s="130" t="s">
        <v>24</v>
      </c>
      <c r="F39" s="142">
        <f>SUM(B39,C39)</f>
        <v>170</v>
      </c>
      <c r="G39" s="143"/>
    </row>
    <row r="40" spans="1:7" x14ac:dyDescent="0.4">
      <c r="A40" s="121">
        <f>A39+7</f>
        <v>42547</v>
      </c>
      <c r="B40" s="122">
        <v>41</v>
      </c>
      <c r="C40" s="122">
        <v>125</v>
      </c>
      <c r="D40" s="122"/>
      <c r="E40" s="130" t="s">
        <v>212</v>
      </c>
      <c r="F40" s="142">
        <f>SUM(B40,C40)</f>
        <v>166</v>
      </c>
      <c r="G40" s="143"/>
    </row>
    <row r="41" spans="1:7" x14ac:dyDescent="0.4">
      <c r="A41" s="121" t="s">
        <v>94</v>
      </c>
      <c r="B41" s="122"/>
      <c r="C41" s="122"/>
      <c r="D41" s="122"/>
      <c r="E41" s="122"/>
      <c r="F41" s="144">
        <f>SUM(F37:F40)</f>
        <v>691</v>
      </c>
      <c r="G41" s="144">
        <f>SUM(G37:G40)</f>
        <v>0</v>
      </c>
    </row>
    <row r="42" spans="1:7" x14ac:dyDescent="0.4">
      <c r="A42" s="122"/>
      <c r="B42" s="125"/>
      <c r="C42" s="125"/>
      <c r="D42" s="122"/>
      <c r="E42" s="130"/>
      <c r="F42" s="149"/>
      <c r="G42" s="143"/>
    </row>
    <row r="43" spans="1:7" x14ac:dyDescent="0.4">
      <c r="A43" s="121">
        <f>A40+7</f>
        <v>42554</v>
      </c>
      <c r="B43" s="122">
        <v>41</v>
      </c>
      <c r="C43" s="122">
        <v>104</v>
      </c>
      <c r="D43" s="134"/>
      <c r="E43" s="122" t="s">
        <v>24</v>
      </c>
      <c r="F43" s="142">
        <f>SUM(B43,C43)</f>
        <v>145</v>
      </c>
      <c r="G43" s="143"/>
    </row>
    <row r="44" spans="1:7" x14ac:dyDescent="0.4">
      <c r="A44" s="121">
        <f>A43+7</f>
        <v>42561</v>
      </c>
      <c r="B44" s="122">
        <v>56</v>
      </c>
      <c r="C44" s="122">
        <v>135</v>
      </c>
      <c r="D44" s="122"/>
      <c r="E44" s="130" t="s">
        <v>212</v>
      </c>
      <c r="F44" s="142">
        <f>SUM(B44,C44)</f>
        <v>191</v>
      </c>
      <c r="G44" s="143"/>
    </row>
    <row r="45" spans="1:7" x14ac:dyDescent="0.4">
      <c r="A45" s="121">
        <f>A44+7</f>
        <v>42568</v>
      </c>
      <c r="B45" s="122">
        <v>0</v>
      </c>
      <c r="C45" s="122">
        <v>225</v>
      </c>
      <c r="D45" s="123" t="s">
        <v>200</v>
      </c>
      <c r="E45" s="130" t="s">
        <v>212</v>
      </c>
      <c r="F45" s="142">
        <f>SUM(B45,C45)</f>
        <v>225</v>
      </c>
      <c r="G45" s="143"/>
    </row>
    <row r="46" spans="1:7" x14ac:dyDescent="0.4">
      <c r="A46" s="121">
        <f>A45+7</f>
        <v>42575</v>
      </c>
      <c r="B46" s="122">
        <v>67</v>
      </c>
      <c r="C46" s="122">
        <v>131</v>
      </c>
      <c r="D46" s="122"/>
      <c r="E46" s="130" t="s">
        <v>212</v>
      </c>
      <c r="F46" s="142">
        <f>SUM(B46,C46)</f>
        <v>198</v>
      </c>
      <c r="G46" s="143"/>
    </row>
    <row r="47" spans="1:7" x14ac:dyDescent="0.4">
      <c r="A47" s="121">
        <f>A46+7</f>
        <v>42582</v>
      </c>
      <c r="B47" s="122">
        <v>49</v>
      </c>
      <c r="C47" s="122">
        <v>155</v>
      </c>
      <c r="D47" s="122"/>
      <c r="E47" s="130" t="s">
        <v>212</v>
      </c>
      <c r="F47" s="142">
        <f>SUM(B47,C47)</f>
        <v>204</v>
      </c>
      <c r="G47" s="143"/>
    </row>
    <row r="48" spans="1:7" x14ac:dyDescent="0.4">
      <c r="A48" s="121" t="s">
        <v>95</v>
      </c>
      <c r="B48" s="125"/>
      <c r="C48" s="125"/>
      <c r="D48" s="122"/>
      <c r="E48" s="122"/>
      <c r="F48" s="144">
        <f>SUM(F43:F47)</f>
        <v>963</v>
      </c>
      <c r="G48" s="144">
        <f>SUM(G43:G47)</f>
        <v>0</v>
      </c>
    </row>
    <row r="49" spans="1:7" x14ac:dyDescent="0.4">
      <c r="A49" s="121"/>
      <c r="B49" s="125"/>
      <c r="C49" s="125"/>
      <c r="D49" s="122"/>
      <c r="E49" s="122"/>
      <c r="F49" s="145"/>
      <c r="G49" s="143"/>
    </row>
    <row r="50" spans="1:7" x14ac:dyDescent="0.4">
      <c r="A50" s="121">
        <f>A47+7</f>
        <v>42589</v>
      </c>
      <c r="B50" s="122">
        <v>40</v>
      </c>
      <c r="C50" s="122">
        <v>126</v>
      </c>
      <c r="D50" s="122"/>
      <c r="E50" s="122" t="s">
        <v>24</v>
      </c>
      <c r="F50" s="142">
        <f>SUM(B50,C50)</f>
        <v>166</v>
      </c>
      <c r="G50" s="143"/>
    </row>
    <row r="51" spans="1:7" x14ac:dyDescent="0.4">
      <c r="A51" s="121">
        <f>A50+7</f>
        <v>42596</v>
      </c>
      <c r="B51" s="122">
        <v>44</v>
      </c>
      <c r="C51" s="122">
        <v>133</v>
      </c>
      <c r="D51" s="122"/>
      <c r="E51" s="130" t="s">
        <v>212</v>
      </c>
      <c r="F51" s="142">
        <f>SUM(B51,C51)</f>
        <v>177</v>
      </c>
      <c r="G51" s="143"/>
    </row>
    <row r="52" spans="1:7" x14ac:dyDescent="0.4">
      <c r="A52" s="121">
        <f>A51+7</f>
        <v>42603</v>
      </c>
      <c r="B52" s="122">
        <v>68</v>
      </c>
      <c r="C52" s="122">
        <v>135</v>
      </c>
      <c r="D52" s="122"/>
      <c r="E52" s="130" t="s">
        <v>212</v>
      </c>
      <c r="F52" s="142">
        <f>SUM(B52,C52)</f>
        <v>203</v>
      </c>
      <c r="G52" s="143"/>
    </row>
    <row r="53" spans="1:7" x14ac:dyDescent="0.4">
      <c r="A53" s="121">
        <f>A52+7</f>
        <v>42610</v>
      </c>
      <c r="B53" s="122">
        <v>48</v>
      </c>
      <c r="C53" s="122">
        <v>136</v>
      </c>
      <c r="D53" s="123"/>
      <c r="E53" s="130" t="s">
        <v>212</v>
      </c>
      <c r="F53" s="142">
        <f>SUM(B53,C53)</f>
        <v>184</v>
      </c>
      <c r="G53" s="143"/>
    </row>
    <row r="54" spans="1:7" x14ac:dyDescent="0.4">
      <c r="A54" s="121" t="s">
        <v>96</v>
      </c>
      <c r="B54" s="125"/>
      <c r="C54" s="125"/>
      <c r="D54" s="122"/>
      <c r="E54" s="122"/>
      <c r="F54" s="144">
        <f>SUM(F50:F53)</f>
        <v>730</v>
      </c>
      <c r="G54" s="144">
        <f>SUM(G50:G53)</f>
        <v>0</v>
      </c>
    </row>
    <row r="55" spans="1:7" x14ac:dyDescent="0.4">
      <c r="A55" s="121"/>
      <c r="B55" s="135"/>
      <c r="C55" s="135"/>
      <c r="D55" s="122"/>
      <c r="E55" s="122"/>
      <c r="F55" s="145"/>
      <c r="G55" s="143"/>
    </row>
    <row r="56" spans="1:7" x14ac:dyDescent="0.4">
      <c r="A56" s="128">
        <f>A53+7</f>
        <v>42617</v>
      </c>
      <c r="B56" s="122">
        <v>78</v>
      </c>
      <c r="C56" s="122">
        <v>124</v>
      </c>
      <c r="D56" s="123" t="s">
        <v>221</v>
      </c>
      <c r="E56" s="122" t="s">
        <v>24</v>
      </c>
      <c r="F56" s="142">
        <f>SUM(B56,C56)</f>
        <v>202</v>
      </c>
      <c r="G56" s="143"/>
    </row>
    <row r="57" spans="1:7" x14ac:dyDescent="0.4">
      <c r="A57" s="128">
        <f>A56+7</f>
        <v>42624</v>
      </c>
      <c r="B57" s="122">
        <v>53</v>
      </c>
      <c r="C57" s="122">
        <v>125</v>
      </c>
      <c r="D57" s="122"/>
      <c r="E57" s="122" t="s">
        <v>24</v>
      </c>
      <c r="F57" s="142">
        <f>SUM(B57,C57)</f>
        <v>178</v>
      </c>
      <c r="G57" s="143"/>
    </row>
    <row r="58" spans="1:7" x14ac:dyDescent="0.4">
      <c r="A58" s="128">
        <f>A57+7</f>
        <v>42631</v>
      </c>
      <c r="B58" s="122">
        <v>57</v>
      </c>
      <c r="C58" s="122">
        <v>124</v>
      </c>
      <c r="D58" s="122"/>
      <c r="E58" s="122" t="s">
        <v>212</v>
      </c>
      <c r="F58" s="142">
        <f>SUM(B58,C58)</f>
        <v>181</v>
      </c>
      <c r="G58" s="143"/>
    </row>
    <row r="59" spans="1:7" x14ac:dyDescent="0.4">
      <c r="A59" s="128">
        <f>A58+7</f>
        <v>42638</v>
      </c>
      <c r="B59" s="122">
        <v>61</v>
      </c>
      <c r="C59" s="122">
        <v>132</v>
      </c>
      <c r="D59" s="136"/>
      <c r="E59" s="122" t="s">
        <v>212</v>
      </c>
      <c r="F59" s="142">
        <f>SUM(B59,C59)</f>
        <v>193</v>
      </c>
      <c r="G59" s="143"/>
    </row>
    <row r="60" spans="1:7" ht="15" customHeight="1" x14ac:dyDescent="0.4">
      <c r="A60" s="122" t="s">
        <v>97</v>
      </c>
      <c r="B60" s="125"/>
      <c r="C60" s="125"/>
      <c r="D60" s="137"/>
      <c r="E60" s="122"/>
      <c r="F60" s="144">
        <f>SUM(F56:F59)</f>
        <v>754</v>
      </c>
      <c r="G60" s="144">
        <f>SUM(G56:G59)</f>
        <v>0</v>
      </c>
    </row>
    <row r="61" spans="1:7" x14ac:dyDescent="0.4">
      <c r="A61" s="138"/>
      <c r="B61" s="126"/>
      <c r="C61" s="126"/>
      <c r="D61" s="130"/>
      <c r="E61" s="130"/>
      <c r="F61" s="145"/>
      <c r="G61" s="143"/>
    </row>
    <row r="62" spans="1:7" x14ac:dyDescent="0.4">
      <c r="A62" s="121">
        <f>A59+7</f>
        <v>42645</v>
      </c>
      <c r="B62" s="130">
        <v>65</v>
      </c>
      <c r="C62" s="130">
        <v>144</v>
      </c>
      <c r="D62" s="129" t="s">
        <v>222</v>
      </c>
      <c r="E62" s="122" t="s">
        <v>24</v>
      </c>
      <c r="F62" s="142">
        <f>SUM(B62,C62)</f>
        <v>209</v>
      </c>
      <c r="G62" s="150"/>
    </row>
    <row r="63" spans="1:7" x14ac:dyDescent="0.4">
      <c r="A63" s="121">
        <f>A62+7</f>
        <v>42652</v>
      </c>
      <c r="B63" s="130">
        <v>55</v>
      </c>
      <c r="C63" s="130">
        <v>130</v>
      </c>
      <c r="D63" s="129"/>
      <c r="E63" s="130" t="s">
        <v>212</v>
      </c>
      <c r="F63" s="142">
        <f>SUM(B63,C63)</f>
        <v>185</v>
      </c>
      <c r="G63" s="151"/>
    </row>
    <row r="64" spans="1:7" x14ac:dyDescent="0.4">
      <c r="A64" s="121">
        <f>A63+7</f>
        <v>42659</v>
      </c>
      <c r="B64" s="130">
        <v>39</v>
      </c>
      <c r="C64" s="130">
        <v>127</v>
      </c>
      <c r="D64" s="129" t="s">
        <v>223</v>
      </c>
      <c r="E64" s="130" t="s">
        <v>24</v>
      </c>
      <c r="F64" s="142">
        <f>SUM(B64,C64)</f>
        <v>166</v>
      </c>
      <c r="G64" s="151"/>
    </row>
    <row r="65" spans="1:7" x14ac:dyDescent="0.4">
      <c r="A65" s="121">
        <f>A64+7</f>
        <v>42666</v>
      </c>
      <c r="B65" s="130">
        <v>44</v>
      </c>
      <c r="C65" s="130">
        <v>157</v>
      </c>
      <c r="D65" s="139"/>
      <c r="E65" s="130" t="s">
        <v>212</v>
      </c>
      <c r="F65" s="142">
        <f>SUM(B65,C65)</f>
        <v>201</v>
      </c>
      <c r="G65" s="151"/>
    </row>
    <row r="66" spans="1:7" x14ac:dyDescent="0.4">
      <c r="A66" s="128">
        <f>A65+7</f>
        <v>42673</v>
      </c>
      <c r="B66" s="130">
        <v>0</v>
      </c>
      <c r="C66" s="130">
        <v>154</v>
      </c>
      <c r="D66" s="129" t="s">
        <v>219</v>
      </c>
      <c r="E66" s="130" t="s">
        <v>212</v>
      </c>
      <c r="F66" s="142">
        <f>SUM(B66,C66)</f>
        <v>154</v>
      </c>
      <c r="G66" s="143"/>
    </row>
    <row r="67" spans="1:7" x14ac:dyDescent="0.4">
      <c r="A67" s="122" t="s">
        <v>98</v>
      </c>
      <c r="B67" s="126"/>
      <c r="C67" s="126"/>
      <c r="D67" s="140"/>
      <c r="E67" s="130"/>
      <c r="F67" s="144">
        <f>SUM(F62:F66)</f>
        <v>915</v>
      </c>
      <c r="G67" s="144">
        <f>SUM(G62:G66)</f>
        <v>0</v>
      </c>
    </row>
    <row r="68" spans="1:7" x14ac:dyDescent="0.4">
      <c r="A68" s="121"/>
      <c r="B68" s="126"/>
      <c r="C68" s="126"/>
      <c r="D68" s="130"/>
      <c r="E68" s="130"/>
      <c r="F68" s="152"/>
      <c r="G68" s="143"/>
    </row>
    <row r="69" spans="1:7" x14ac:dyDescent="0.4">
      <c r="A69" s="128">
        <f>A66+7</f>
        <v>42680</v>
      </c>
      <c r="B69" s="130">
        <v>64</v>
      </c>
      <c r="C69" s="130">
        <v>116</v>
      </c>
      <c r="D69" s="129"/>
      <c r="E69" s="130" t="s">
        <v>212</v>
      </c>
      <c r="F69" s="142">
        <f>SUM(B69,C69)</f>
        <v>180</v>
      </c>
      <c r="G69" s="143"/>
    </row>
    <row r="70" spans="1:7" x14ac:dyDescent="0.4">
      <c r="A70" s="128">
        <f>A69+7</f>
        <v>42687</v>
      </c>
      <c r="B70" s="130">
        <v>75</v>
      </c>
      <c r="C70" s="130">
        <v>129</v>
      </c>
      <c r="D70" s="129" t="s">
        <v>225</v>
      </c>
      <c r="E70" s="130" t="s">
        <v>143</v>
      </c>
      <c r="F70" s="142">
        <f>SUM(B70,C70)</f>
        <v>204</v>
      </c>
      <c r="G70" s="143"/>
    </row>
    <row r="71" spans="1:7" x14ac:dyDescent="0.4">
      <c r="A71" s="128">
        <f>A70+7</f>
        <v>42694</v>
      </c>
      <c r="B71" s="130">
        <v>60</v>
      </c>
      <c r="C71" s="130">
        <v>150</v>
      </c>
      <c r="D71" s="129"/>
      <c r="E71" s="130" t="s">
        <v>212</v>
      </c>
      <c r="F71" s="142">
        <f>SUM(B71,C71)</f>
        <v>210</v>
      </c>
      <c r="G71" s="143"/>
    </row>
    <row r="72" spans="1:7" x14ac:dyDescent="0.4">
      <c r="A72" s="128">
        <f>A71+7</f>
        <v>42701</v>
      </c>
      <c r="B72" s="130">
        <v>50</v>
      </c>
      <c r="C72" s="130">
        <v>139</v>
      </c>
      <c r="D72" s="129"/>
      <c r="E72" s="130" t="s">
        <v>212</v>
      </c>
      <c r="F72" s="142">
        <f>SUM(B72,C72)</f>
        <v>189</v>
      </c>
      <c r="G72" s="143"/>
    </row>
    <row r="73" spans="1:7" x14ac:dyDescent="0.4">
      <c r="A73" s="121" t="s">
        <v>101</v>
      </c>
      <c r="B73" s="126"/>
      <c r="C73" s="126"/>
      <c r="D73" s="130"/>
      <c r="E73" s="130"/>
      <c r="F73" s="144">
        <f>SUM(F69:F72)</f>
        <v>783</v>
      </c>
      <c r="G73" s="144">
        <f>SUM(G69:G72)</f>
        <v>0</v>
      </c>
    </row>
    <row r="74" spans="1:7" x14ac:dyDescent="0.4">
      <c r="A74" s="121"/>
      <c r="B74" s="126"/>
      <c r="C74" s="126"/>
      <c r="D74" s="130"/>
      <c r="E74" s="130"/>
      <c r="F74" s="145"/>
      <c r="G74" s="143"/>
    </row>
    <row r="75" spans="1:7" x14ac:dyDescent="0.4">
      <c r="A75" s="128">
        <f>A72+7</f>
        <v>42708</v>
      </c>
      <c r="B75" s="130">
        <v>64</v>
      </c>
      <c r="C75" s="130">
        <v>164</v>
      </c>
      <c r="D75" s="129"/>
      <c r="E75" s="130"/>
      <c r="F75" s="142">
        <f>SUM(B75,C75)</f>
        <v>228</v>
      </c>
      <c r="G75" s="143"/>
    </row>
    <row r="76" spans="1:7" x14ac:dyDescent="0.4">
      <c r="A76" s="128">
        <f>A75+7</f>
        <v>42715</v>
      </c>
      <c r="B76" s="130">
        <v>46</v>
      </c>
      <c r="C76" s="130">
        <v>183</v>
      </c>
      <c r="D76" s="129"/>
      <c r="E76" s="130"/>
      <c r="F76" s="142">
        <f>SUM(B76,C76)</f>
        <v>229</v>
      </c>
      <c r="G76" s="143"/>
    </row>
    <row r="77" spans="1:7" x14ac:dyDescent="0.4">
      <c r="A77" s="128">
        <f>A76+7</f>
        <v>42722</v>
      </c>
      <c r="B77" s="127">
        <v>60</v>
      </c>
      <c r="C77" s="130">
        <v>218</v>
      </c>
      <c r="D77" s="129"/>
      <c r="E77" s="122"/>
      <c r="F77" s="142">
        <f>SUM(B77,C77)</f>
        <v>278</v>
      </c>
      <c r="G77" s="143"/>
    </row>
    <row r="78" spans="1:7" s="110" customFormat="1" x14ac:dyDescent="0.4">
      <c r="A78" s="164">
        <v>42728</v>
      </c>
      <c r="B78" s="130"/>
      <c r="C78" s="127">
        <v>325</v>
      </c>
      <c r="D78" s="129" t="s">
        <v>229</v>
      </c>
      <c r="E78" s="122"/>
      <c r="F78" s="145"/>
      <c r="G78" s="146">
        <f>C78</f>
        <v>325</v>
      </c>
    </row>
    <row r="79" spans="1:7" x14ac:dyDescent="0.4">
      <c r="A79" s="128">
        <f>A77+7</f>
        <v>42729</v>
      </c>
      <c r="B79" s="130">
        <v>0</v>
      </c>
      <c r="C79" s="158">
        <v>75</v>
      </c>
      <c r="D79" s="129" t="s">
        <v>219</v>
      </c>
      <c r="E79" s="130"/>
      <c r="F79" s="142">
        <f>SUM(B79,C79)</f>
        <v>75</v>
      </c>
      <c r="G79" s="143"/>
    </row>
    <row r="80" spans="1:7" x14ac:dyDescent="0.4">
      <c r="A80" s="121" t="s">
        <v>103</v>
      </c>
      <c r="B80" s="126"/>
      <c r="C80" s="126"/>
      <c r="D80" s="130"/>
      <c r="E80" s="130"/>
      <c r="F80" s="144">
        <f>SUM(F75:F79)</f>
        <v>810</v>
      </c>
      <c r="G80" s="144">
        <f>SUM(G75:G79)</f>
        <v>325</v>
      </c>
    </row>
    <row r="81" spans="1:7" s="110" customFormat="1" x14ac:dyDescent="0.4">
      <c r="A81" s="121" t="s">
        <v>226</v>
      </c>
      <c r="B81" s="126"/>
      <c r="C81" s="126"/>
      <c r="D81" s="130"/>
      <c r="E81" s="130"/>
      <c r="F81" s="145">
        <f>F7+F14+F22+F28+F35+F41+F48+F54+F60+F67+F73+F80</f>
        <v>10600</v>
      </c>
      <c r="G81" s="145">
        <f>G7+G14+G22+G28+G35+G41+G48+G54+G60+G67+G73+G80</f>
        <v>637</v>
      </c>
    </row>
    <row r="82" spans="1:7" ht="15" customHeight="1" x14ac:dyDescent="0.4">
      <c r="A82" s="120" t="s">
        <v>227</v>
      </c>
      <c r="B82" s="120"/>
      <c r="C82" s="120"/>
      <c r="D82" s="120"/>
      <c r="E82" s="120"/>
      <c r="F82" s="153"/>
      <c r="G82" s="159">
        <f>F81+G81</f>
        <v>11237</v>
      </c>
    </row>
    <row r="83" spans="1:7" s="110" customFormat="1" x14ac:dyDescent="0.4">
      <c r="A83" s="120"/>
      <c r="B83" s="120"/>
      <c r="C83" s="120"/>
      <c r="D83" s="120"/>
      <c r="E83" s="120"/>
      <c r="F83" s="120"/>
      <c r="G83" s="165"/>
    </row>
    <row r="84" spans="1:7" s="110" customFormat="1" x14ac:dyDescent="0.4">
      <c r="A84" s="174" t="s">
        <v>233</v>
      </c>
      <c r="B84" s="174"/>
      <c r="C84" s="174"/>
      <c r="D84" s="174"/>
      <c r="E84" s="174"/>
      <c r="F84" s="174"/>
      <c r="G84" s="174"/>
    </row>
  </sheetData>
  <mergeCells count="1">
    <mergeCell ref="A84:G84"/>
  </mergeCells>
  <pageMargins left="0.3" right="0.3" top="0.5" bottom="0.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4"/>
  <sheetViews>
    <sheetView workbookViewId="0"/>
  </sheetViews>
  <sheetFormatPr defaultColWidth="9.15234375" defaultRowHeight="14.6" x14ac:dyDescent="0.4"/>
  <cols>
    <col min="1" max="1" width="16.15234375" style="100" customWidth="1"/>
    <col min="2" max="3" width="9.15234375" style="100"/>
    <col min="4" max="4" width="22.69140625" style="100" customWidth="1"/>
    <col min="5" max="5" width="20.3046875" style="100" customWidth="1"/>
    <col min="6" max="16384" width="9.15234375" style="100"/>
  </cols>
  <sheetData>
    <row r="1" spans="1:6" ht="22.75" x14ac:dyDescent="0.55000000000000004">
      <c r="A1" s="60">
        <v>2015</v>
      </c>
      <c r="B1" s="61">
        <v>0.375</v>
      </c>
      <c r="C1" s="61">
        <v>0.46875</v>
      </c>
      <c r="D1" s="62" t="s">
        <v>46</v>
      </c>
      <c r="E1" s="63" t="s">
        <v>47</v>
      </c>
      <c r="F1" s="64" t="s">
        <v>23</v>
      </c>
    </row>
    <row r="2" spans="1:6" x14ac:dyDescent="0.4">
      <c r="A2" s="6">
        <v>42008</v>
      </c>
      <c r="B2" s="85">
        <v>55</v>
      </c>
      <c r="C2" s="85">
        <v>150</v>
      </c>
      <c r="D2" s="86"/>
      <c r="E2" s="87" t="s">
        <v>152</v>
      </c>
      <c r="F2" s="66">
        <f>SUM(B2,C2)</f>
        <v>205</v>
      </c>
    </row>
    <row r="3" spans="1:6" x14ac:dyDescent="0.4">
      <c r="A3" s="6">
        <f>A2+7</f>
        <v>42015</v>
      </c>
      <c r="B3" s="85">
        <v>70</v>
      </c>
      <c r="C3" s="85">
        <v>123</v>
      </c>
      <c r="D3" s="86"/>
      <c r="E3" s="87" t="s">
        <v>152</v>
      </c>
      <c r="F3" s="66">
        <f>SUM(B3,C3)</f>
        <v>193</v>
      </c>
    </row>
    <row r="4" spans="1:6" x14ac:dyDescent="0.4">
      <c r="A4" s="6">
        <f>A3+7</f>
        <v>42022</v>
      </c>
      <c r="B4" s="85">
        <v>61</v>
      </c>
      <c r="C4" s="85">
        <v>139</v>
      </c>
      <c r="D4" s="86"/>
      <c r="E4" s="87" t="s">
        <v>152</v>
      </c>
      <c r="F4" s="66">
        <f>SUM(B4,C4)</f>
        <v>200</v>
      </c>
    </row>
    <row r="5" spans="1:6" x14ac:dyDescent="0.4">
      <c r="A5" s="6">
        <f>A4+7</f>
        <v>42029</v>
      </c>
      <c r="B5" s="85">
        <v>52</v>
      </c>
      <c r="C5" s="85">
        <v>147</v>
      </c>
      <c r="D5" s="86"/>
      <c r="E5" s="87" t="s">
        <v>152</v>
      </c>
      <c r="F5" s="66">
        <f>SUM(B5,C5)</f>
        <v>199</v>
      </c>
    </row>
    <row r="6" spans="1:6" x14ac:dyDescent="0.4">
      <c r="B6" s="65"/>
      <c r="C6" s="65"/>
      <c r="F6" s="66"/>
    </row>
    <row r="7" spans="1:6" x14ac:dyDescent="0.4">
      <c r="A7" s="6" t="s">
        <v>82</v>
      </c>
      <c r="B7" s="65"/>
      <c r="C7" s="65"/>
      <c r="F7" s="67">
        <f>SUM(F2:F6)</f>
        <v>797</v>
      </c>
    </row>
    <row r="8" spans="1:6" x14ac:dyDescent="0.4">
      <c r="A8" s="6"/>
      <c r="B8" s="65"/>
      <c r="C8" s="65"/>
      <c r="F8" s="68"/>
    </row>
    <row r="9" spans="1:6" x14ac:dyDescent="0.4">
      <c r="A9" s="6">
        <f>A5+7</f>
        <v>42036</v>
      </c>
      <c r="B9" s="85">
        <v>83</v>
      </c>
      <c r="C9" s="85">
        <v>220</v>
      </c>
      <c r="D9" s="86" t="s">
        <v>196</v>
      </c>
      <c r="E9" s="87" t="s">
        <v>189</v>
      </c>
      <c r="F9" s="66">
        <f>SUM(B9,C9)</f>
        <v>303</v>
      </c>
    </row>
    <row r="10" spans="1:6" x14ac:dyDescent="0.4">
      <c r="A10" s="6">
        <f>A9+7</f>
        <v>42043</v>
      </c>
      <c r="B10" s="85">
        <v>65</v>
      </c>
      <c r="C10" s="85">
        <v>138</v>
      </c>
      <c r="D10" s="86"/>
      <c r="E10" s="87" t="s">
        <v>189</v>
      </c>
      <c r="F10" s="66">
        <f>SUM(B10,C10)</f>
        <v>203</v>
      </c>
    </row>
    <row r="11" spans="1:6" x14ac:dyDescent="0.4">
      <c r="A11" s="6">
        <f>A10+7</f>
        <v>42050</v>
      </c>
      <c r="B11" s="85">
        <v>62</v>
      </c>
      <c r="C11" s="85">
        <v>152</v>
      </c>
      <c r="D11" s="86"/>
      <c r="E11" s="87" t="s">
        <v>189</v>
      </c>
      <c r="F11" s="66">
        <f>SUM(B11,C11)</f>
        <v>214</v>
      </c>
    </row>
    <row r="12" spans="1:6" x14ac:dyDescent="0.4">
      <c r="A12" s="6">
        <f>A11+7</f>
        <v>42057</v>
      </c>
      <c r="B12" s="85">
        <v>60</v>
      </c>
      <c r="C12" s="85">
        <v>158</v>
      </c>
      <c r="D12" s="86"/>
      <c r="E12" s="87" t="s">
        <v>152</v>
      </c>
      <c r="F12" s="66">
        <f>SUM(B12,C12)</f>
        <v>218</v>
      </c>
    </row>
    <row r="13" spans="1:6" x14ac:dyDescent="0.4">
      <c r="A13" s="6" t="s">
        <v>84</v>
      </c>
      <c r="B13" s="65"/>
      <c r="C13" s="65"/>
      <c r="F13" s="67">
        <f>SUM(F9:F12)</f>
        <v>938</v>
      </c>
    </row>
    <row r="14" spans="1:6" x14ac:dyDescent="0.4">
      <c r="A14" s="6"/>
      <c r="B14" s="65"/>
      <c r="C14" s="65"/>
      <c r="F14" s="66"/>
    </row>
    <row r="15" spans="1:6" x14ac:dyDescent="0.4">
      <c r="A15" s="101">
        <v>42064</v>
      </c>
      <c r="B15" s="85">
        <v>72</v>
      </c>
      <c r="C15" s="85">
        <v>148</v>
      </c>
      <c r="D15" s="87"/>
      <c r="E15" s="87" t="s">
        <v>189</v>
      </c>
      <c r="F15" s="66">
        <f>SUM(B15,C15)</f>
        <v>220</v>
      </c>
    </row>
    <row r="16" spans="1:6" x14ac:dyDescent="0.4">
      <c r="A16" s="101">
        <v>42071</v>
      </c>
      <c r="B16" s="85">
        <v>56</v>
      </c>
      <c r="C16" s="85">
        <v>170</v>
      </c>
      <c r="D16" s="90" t="s">
        <v>136</v>
      </c>
      <c r="E16" s="87"/>
      <c r="F16" s="66">
        <f>SUM(B16,C16)</f>
        <v>226</v>
      </c>
    </row>
    <row r="17" spans="1:7" x14ac:dyDescent="0.4">
      <c r="A17" s="103">
        <v>42078</v>
      </c>
      <c r="B17" s="85">
        <v>72</v>
      </c>
      <c r="C17" s="85">
        <v>160</v>
      </c>
      <c r="D17" s="86"/>
      <c r="E17" s="87" t="s">
        <v>189</v>
      </c>
      <c r="F17" s="66">
        <f>SUM(B17,C17)</f>
        <v>232</v>
      </c>
    </row>
    <row r="18" spans="1:7" x14ac:dyDescent="0.4">
      <c r="A18" s="103">
        <v>42085</v>
      </c>
      <c r="B18" s="85">
        <v>67</v>
      </c>
      <c r="C18" s="85">
        <v>140</v>
      </c>
      <c r="D18" s="86"/>
      <c r="E18" s="87" t="s">
        <v>161</v>
      </c>
      <c r="F18" s="66">
        <f>SUM(B18,C18)</f>
        <v>207</v>
      </c>
    </row>
    <row r="19" spans="1:7" x14ac:dyDescent="0.4">
      <c r="A19" s="103">
        <v>42092</v>
      </c>
      <c r="B19" s="85">
        <v>76</v>
      </c>
      <c r="C19" s="85">
        <v>188</v>
      </c>
      <c r="D19" s="86"/>
      <c r="E19" s="87" t="s">
        <v>189</v>
      </c>
      <c r="F19" s="66">
        <f>SUM(B19,C19)</f>
        <v>264</v>
      </c>
    </row>
    <row r="20" spans="1:7" x14ac:dyDescent="0.4">
      <c r="A20" s="6" t="s">
        <v>86</v>
      </c>
      <c r="B20" s="65"/>
      <c r="C20" s="65"/>
      <c r="D20" s="69"/>
      <c r="F20" s="70">
        <f>SUM(F15:F19)</f>
        <v>1149</v>
      </c>
    </row>
    <row r="21" spans="1:7" x14ac:dyDescent="0.4">
      <c r="A21" s="6"/>
      <c r="B21" s="65"/>
      <c r="C21" s="65"/>
      <c r="D21" s="69"/>
      <c r="F21" s="71"/>
    </row>
    <row r="22" spans="1:7" x14ac:dyDescent="0.4">
      <c r="A22" s="104">
        <v>42096</v>
      </c>
      <c r="B22" s="105"/>
      <c r="C22" s="105"/>
      <c r="D22" s="106" t="s">
        <v>197</v>
      </c>
      <c r="E22" s="107" t="s">
        <v>189</v>
      </c>
      <c r="F22" s="72">
        <f t="shared" ref="F22:F27" si="0">SUM(B22,C22)</f>
        <v>0</v>
      </c>
      <c r="G22" s="84"/>
    </row>
    <row r="23" spans="1:7" x14ac:dyDescent="0.4">
      <c r="A23" s="104">
        <v>42097</v>
      </c>
      <c r="B23" s="105"/>
      <c r="C23" s="105"/>
      <c r="D23" s="106" t="s">
        <v>198</v>
      </c>
      <c r="E23" s="107" t="s">
        <v>189</v>
      </c>
      <c r="F23" s="72">
        <f t="shared" si="0"/>
        <v>0</v>
      </c>
      <c r="G23" s="84"/>
    </row>
    <row r="24" spans="1:7" x14ac:dyDescent="0.4">
      <c r="A24" s="96">
        <v>42099</v>
      </c>
      <c r="B24" s="85">
        <v>87</v>
      </c>
      <c r="C24" s="85">
        <v>336</v>
      </c>
      <c r="D24" s="86" t="s">
        <v>199</v>
      </c>
      <c r="E24" s="87" t="s">
        <v>189</v>
      </c>
      <c r="F24" s="66">
        <f t="shared" si="0"/>
        <v>423</v>
      </c>
      <c r="G24" s="84"/>
    </row>
    <row r="25" spans="1:7" x14ac:dyDescent="0.4">
      <c r="A25" s="96">
        <v>42106</v>
      </c>
      <c r="B25" s="85">
        <v>50</v>
      </c>
      <c r="C25" s="85">
        <v>149</v>
      </c>
      <c r="D25" s="87"/>
      <c r="E25" s="87" t="s">
        <v>189</v>
      </c>
      <c r="F25" s="66">
        <f t="shared" si="0"/>
        <v>199</v>
      </c>
      <c r="G25" s="84"/>
    </row>
    <row r="26" spans="1:7" x14ac:dyDescent="0.4">
      <c r="A26" s="96">
        <v>42113</v>
      </c>
      <c r="B26" s="85">
        <v>44</v>
      </c>
      <c r="C26" s="85">
        <v>136</v>
      </c>
      <c r="D26" s="87"/>
      <c r="E26" s="87" t="s">
        <v>161</v>
      </c>
      <c r="F26" s="66">
        <f t="shared" si="0"/>
        <v>180</v>
      </c>
      <c r="G26" s="84"/>
    </row>
    <row r="27" spans="1:7" x14ac:dyDescent="0.4">
      <c r="A27" s="96">
        <v>42120</v>
      </c>
      <c r="B27" s="85">
        <v>63</v>
      </c>
      <c r="C27" s="85">
        <v>156</v>
      </c>
      <c r="D27" s="87"/>
      <c r="E27" s="87" t="s">
        <v>189</v>
      </c>
      <c r="F27" s="66">
        <f t="shared" si="0"/>
        <v>219</v>
      </c>
      <c r="G27" s="84"/>
    </row>
    <row r="28" spans="1:7" x14ac:dyDescent="0.4">
      <c r="A28" s="6" t="s">
        <v>90</v>
      </c>
      <c r="B28" s="65"/>
      <c r="C28" s="65"/>
      <c r="D28" s="69"/>
      <c r="F28" s="81">
        <f>SUM(F22:F27)</f>
        <v>1021</v>
      </c>
      <c r="G28" s="84"/>
    </row>
    <row r="29" spans="1:7" x14ac:dyDescent="0.4">
      <c r="A29" s="6"/>
      <c r="B29" s="65"/>
      <c r="C29" s="65"/>
      <c r="D29" s="69"/>
      <c r="F29" s="66"/>
    </row>
    <row r="30" spans="1:7" x14ac:dyDescent="0.4">
      <c r="A30" s="6">
        <f>A27+7</f>
        <v>42127</v>
      </c>
      <c r="B30" s="85">
        <v>63</v>
      </c>
      <c r="C30" s="85">
        <v>150</v>
      </c>
      <c r="D30" s="86" t="s">
        <v>69</v>
      </c>
      <c r="E30" s="87"/>
      <c r="F30" s="66">
        <f>SUM(B30,C30)</f>
        <v>213</v>
      </c>
    </row>
    <row r="31" spans="1:7" x14ac:dyDescent="0.4">
      <c r="A31" s="6">
        <f>A30+7</f>
        <v>42134</v>
      </c>
      <c r="B31" s="85">
        <v>54</v>
      </c>
      <c r="C31" s="85">
        <v>167</v>
      </c>
      <c r="D31" s="86"/>
      <c r="E31" s="87" t="s">
        <v>152</v>
      </c>
      <c r="F31" s="66">
        <f>SUM(B31,C31)</f>
        <v>221</v>
      </c>
    </row>
    <row r="32" spans="1:7" x14ac:dyDescent="0.4">
      <c r="A32" s="6">
        <f>A31+7</f>
        <v>42141</v>
      </c>
      <c r="B32" s="91">
        <v>49</v>
      </c>
      <c r="C32" s="85">
        <v>160</v>
      </c>
      <c r="D32" s="92"/>
      <c r="E32" s="87" t="s">
        <v>189</v>
      </c>
      <c r="F32" s="66">
        <f>SUM(B32,C32)</f>
        <v>209</v>
      </c>
    </row>
    <row r="33" spans="1:6" x14ac:dyDescent="0.4">
      <c r="A33" s="6">
        <f>A32+7</f>
        <v>42148</v>
      </c>
      <c r="B33" s="91">
        <v>43</v>
      </c>
      <c r="C33" s="91">
        <v>147</v>
      </c>
      <c r="D33" s="86"/>
      <c r="E33" s="88" t="s">
        <v>189</v>
      </c>
      <c r="F33" s="66">
        <f>SUM(B33,C33)</f>
        <v>190</v>
      </c>
    </row>
    <row r="34" spans="1:6" x14ac:dyDescent="0.4">
      <c r="A34" s="6">
        <f>A33+7</f>
        <v>42155</v>
      </c>
      <c r="B34" s="108">
        <v>64</v>
      </c>
      <c r="C34" s="108">
        <v>144</v>
      </c>
      <c r="D34" s="69"/>
      <c r="E34" s="74" t="s">
        <v>189</v>
      </c>
      <c r="F34" s="66">
        <f>SUM(B34,C34)</f>
        <v>208</v>
      </c>
    </row>
    <row r="35" spans="1:6" s="102" customFormat="1" x14ac:dyDescent="0.4">
      <c r="B35" s="68"/>
      <c r="C35" s="68"/>
      <c r="D35" s="69"/>
      <c r="E35" s="74"/>
      <c r="F35" s="66"/>
    </row>
    <row r="36" spans="1:6" x14ac:dyDescent="0.4">
      <c r="A36" s="6" t="s">
        <v>92</v>
      </c>
      <c r="B36" s="65"/>
      <c r="C36" s="65"/>
      <c r="D36" s="69"/>
      <c r="E36" s="74"/>
      <c r="F36" s="70">
        <f>SUM(F30:F34)</f>
        <v>1041</v>
      </c>
    </row>
    <row r="37" spans="1:6" x14ac:dyDescent="0.4">
      <c r="A37" s="6"/>
      <c r="B37" s="65"/>
      <c r="C37" s="75"/>
      <c r="D37" s="69"/>
      <c r="E37" s="74"/>
      <c r="F37" s="71"/>
    </row>
    <row r="38" spans="1:6" x14ac:dyDescent="0.4">
      <c r="A38" s="6">
        <f>A34+7</f>
        <v>42162</v>
      </c>
      <c r="B38" s="85">
        <v>48</v>
      </c>
      <c r="C38" s="85">
        <v>191</v>
      </c>
      <c r="D38" s="92"/>
      <c r="E38" s="88" t="s">
        <v>189</v>
      </c>
      <c r="F38" s="66">
        <f>SUM(B38,C38)</f>
        <v>239</v>
      </c>
    </row>
    <row r="39" spans="1:6" x14ac:dyDescent="0.4">
      <c r="A39" s="6">
        <f>A38+7</f>
        <v>42169</v>
      </c>
      <c r="B39" s="85">
        <v>74</v>
      </c>
      <c r="C39" s="85">
        <v>127</v>
      </c>
      <c r="D39" s="94"/>
      <c r="E39" s="88" t="s">
        <v>189</v>
      </c>
      <c r="F39" s="66">
        <f>SUM(B39,C39)</f>
        <v>201</v>
      </c>
    </row>
    <row r="40" spans="1:6" x14ac:dyDescent="0.4">
      <c r="A40" s="6">
        <f>A39+7</f>
        <v>42176</v>
      </c>
      <c r="B40" s="85">
        <v>58</v>
      </c>
      <c r="C40" s="85">
        <v>124</v>
      </c>
      <c r="D40" s="87"/>
      <c r="E40" s="88" t="s">
        <v>161</v>
      </c>
      <c r="F40" s="66">
        <f>SUM(B40,C40)</f>
        <v>182</v>
      </c>
    </row>
    <row r="41" spans="1:6" x14ac:dyDescent="0.4">
      <c r="A41" s="6">
        <f>A40+7</f>
        <v>42183</v>
      </c>
      <c r="B41" s="85">
        <v>55</v>
      </c>
      <c r="C41" s="85">
        <v>139</v>
      </c>
      <c r="D41" s="87"/>
      <c r="E41" s="88" t="s">
        <v>189</v>
      </c>
      <c r="F41" s="66">
        <f>SUM(B41,C41)</f>
        <v>194</v>
      </c>
    </row>
    <row r="42" spans="1:6" x14ac:dyDescent="0.4">
      <c r="A42" s="6" t="s">
        <v>94</v>
      </c>
      <c r="F42" s="67">
        <f>SUM(F38:F41)</f>
        <v>816</v>
      </c>
    </row>
    <row r="43" spans="1:6" x14ac:dyDescent="0.4">
      <c r="B43" s="65"/>
      <c r="C43" s="65"/>
      <c r="D43" s="69"/>
      <c r="E43" s="74"/>
    </row>
    <row r="44" spans="1:6" x14ac:dyDescent="0.4">
      <c r="A44" s="6">
        <f>A41+7</f>
        <v>42190</v>
      </c>
      <c r="B44" s="85">
        <v>67</v>
      </c>
      <c r="C44" s="85">
        <v>146</v>
      </c>
      <c r="D44" s="97"/>
      <c r="E44" s="87" t="s">
        <v>189</v>
      </c>
      <c r="F44" s="66">
        <f>SUM(B44,C44)</f>
        <v>213</v>
      </c>
    </row>
    <row r="45" spans="1:6" x14ac:dyDescent="0.4">
      <c r="A45" s="6">
        <f>A44+7</f>
        <v>42197</v>
      </c>
      <c r="B45" s="85">
        <v>37</v>
      </c>
      <c r="C45" s="85">
        <v>165</v>
      </c>
      <c r="D45" s="87"/>
      <c r="E45" s="88" t="s">
        <v>189</v>
      </c>
      <c r="F45" s="66">
        <f>SUM(B45,C45)</f>
        <v>202</v>
      </c>
    </row>
    <row r="46" spans="1:6" x14ac:dyDescent="0.4">
      <c r="A46" s="6">
        <f>A45+7</f>
        <v>42204</v>
      </c>
      <c r="B46" s="87"/>
      <c r="C46" s="85">
        <v>249</v>
      </c>
      <c r="D46" s="86" t="s">
        <v>200</v>
      </c>
      <c r="E46" s="88" t="s">
        <v>189</v>
      </c>
      <c r="F46" s="66">
        <f>SUM(B46,C46)</f>
        <v>249</v>
      </c>
    </row>
    <row r="47" spans="1:6" x14ac:dyDescent="0.4">
      <c r="A47" s="6">
        <f>A46+7</f>
        <v>42211</v>
      </c>
      <c r="B47" s="85">
        <v>52</v>
      </c>
      <c r="C47" s="85">
        <v>134</v>
      </c>
      <c r="D47" s="87"/>
      <c r="E47" s="88" t="s">
        <v>161</v>
      </c>
      <c r="F47" s="66">
        <f>SUM(B47,C47)</f>
        <v>186</v>
      </c>
    </row>
    <row r="48" spans="1:6" x14ac:dyDescent="0.4">
      <c r="A48" s="6"/>
      <c r="B48" s="65"/>
      <c r="C48" s="65"/>
      <c r="D48" s="69"/>
      <c r="F48" s="66"/>
    </row>
    <row r="49" spans="1:6" x14ac:dyDescent="0.4">
      <c r="A49" s="6" t="s">
        <v>95</v>
      </c>
      <c r="B49" s="65"/>
      <c r="C49" s="65"/>
      <c r="D49" s="69"/>
      <c r="F49" s="67">
        <f>SUM(F44:F48)</f>
        <v>850</v>
      </c>
    </row>
    <row r="50" spans="1:6" x14ac:dyDescent="0.4">
      <c r="A50" s="6"/>
      <c r="B50" s="65"/>
      <c r="C50" s="65"/>
      <c r="D50" s="69"/>
      <c r="F50" s="68"/>
    </row>
    <row r="51" spans="1:6" x14ac:dyDescent="0.4">
      <c r="A51" s="6">
        <f>A47+7</f>
        <v>42218</v>
      </c>
      <c r="B51" s="85">
        <v>53</v>
      </c>
      <c r="C51" s="85">
        <v>148</v>
      </c>
      <c r="D51" s="87"/>
      <c r="E51" s="88" t="s">
        <v>161</v>
      </c>
      <c r="F51" s="66">
        <f>SUM(B51,C51)</f>
        <v>201</v>
      </c>
    </row>
    <row r="52" spans="1:6" x14ac:dyDescent="0.4">
      <c r="A52" s="6">
        <f>A51+7</f>
        <v>42225</v>
      </c>
      <c r="B52" s="85">
        <v>46</v>
      </c>
      <c r="C52" s="85">
        <v>172</v>
      </c>
      <c r="D52" s="87"/>
      <c r="E52" s="88" t="s">
        <v>189</v>
      </c>
      <c r="F52" s="66">
        <f>SUM(B52,C52)</f>
        <v>218</v>
      </c>
    </row>
    <row r="53" spans="1:6" x14ac:dyDescent="0.4">
      <c r="A53" s="6">
        <f>A52+7</f>
        <v>42232</v>
      </c>
      <c r="B53" s="85">
        <v>56</v>
      </c>
      <c r="C53" s="85">
        <v>152</v>
      </c>
      <c r="D53" s="87"/>
      <c r="E53" s="88" t="s">
        <v>189</v>
      </c>
      <c r="F53" s="66">
        <f>SUM(B53,C53)</f>
        <v>208</v>
      </c>
    </row>
    <row r="54" spans="1:6" x14ac:dyDescent="0.4">
      <c r="A54" s="6">
        <f>A53+7</f>
        <v>42239</v>
      </c>
      <c r="B54" s="85">
        <v>62</v>
      </c>
      <c r="C54" s="85">
        <v>157</v>
      </c>
      <c r="D54" s="87"/>
      <c r="E54" s="88" t="s">
        <v>189</v>
      </c>
      <c r="F54" s="66">
        <f>SUM(B54,C54)</f>
        <v>219</v>
      </c>
    </row>
    <row r="55" spans="1:6" x14ac:dyDescent="0.4">
      <c r="A55" s="6">
        <f>A54+7</f>
        <v>42246</v>
      </c>
      <c r="B55" s="85">
        <v>63</v>
      </c>
      <c r="C55" s="85">
        <v>200</v>
      </c>
      <c r="D55" s="86" t="s">
        <v>201</v>
      </c>
      <c r="E55" s="87" t="s">
        <v>202</v>
      </c>
      <c r="F55" s="66">
        <f>SUM(B55,C55)</f>
        <v>263</v>
      </c>
    </row>
    <row r="56" spans="1:6" x14ac:dyDescent="0.4">
      <c r="A56" s="6" t="s">
        <v>96</v>
      </c>
      <c r="B56" s="65"/>
      <c r="C56" s="65"/>
      <c r="D56" s="69"/>
      <c r="F56" s="67">
        <f>SUM(F51:F55)</f>
        <v>1109</v>
      </c>
    </row>
    <row r="57" spans="1:6" x14ac:dyDescent="0.4">
      <c r="A57" s="6"/>
      <c r="B57" s="76"/>
      <c r="C57" s="76"/>
      <c r="D57" s="69"/>
      <c r="F57" s="68"/>
    </row>
    <row r="58" spans="1:6" x14ac:dyDescent="0.4">
      <c r="B58" s="65" t="s">
        <v>42</v>
      </c>
      <c r="C58" s="65" t="s">
        <v>42</v>
      </c>
      <c r="D58" s="69"/>
      <c r="F58" s="66"/>
    </row>
    <row r="59" spans="1:6" x14ac:dyDescent="0.4">
      <c r="A59" s="96">
        <f>A55+7</f>
        <v>42253</v>
      </c>
      <c r="B59" s="85">
        <v>55</v>
      </c>
      <c r="C59" s="85">
        <v>151</v>
      </c>
      <c r="D59" s="97"/>
      <c r="E59" s="87" t="s">
        <v>189</v>
      </c>
      <c r="F59" s="66">
        <f>SUM(B59,C59)</f>
        <v>206</v>
      </c>
    </row>
    <row r="60" spans="1:6" x14ac:dyDescent="0.4">
      <c r="A60" s="96">
        <f>A59+7</f>
        <v>42260</v>
      </c>
      <c r="B60" s="85">
        <v>50</v>
      </c>
      <c r="C60" s="85">
        <v>149</v>
      </c>
      <c r="D60" s="87"/>
      <c r="E60" s="87" t="s">
        <v>189</v>
      </c>
      <c r="F60" s="66">
        <f>SUM(B60,C60)</f>
        <v>199</v>
      </c>
    </row>
    <row r="61" spans="1:6" x14ac:dyDescent="0.4">
      <c r="A61" s="96">
        <f>A60+7</f>
        <v>42267</v>
      </c>
      <c r="B61" s="85">
        <v>61</v>
      </c>
      <c r="C61" s="85">
        <v>205</v>
      </c>
      <c r="D61" s="87"/>
      <c r="E61" s="87" t="s">
        <v>189</v>
      </c>
      <c r="F61" s="66">
        <f>SUM(B61,C61)</f>
        <v>266</v>
      </c>
    </row>
    <row r="62" spans="1:6" x14ac:dyDescent="0.4">
      <c r="A62" s="96">
        <f>A61+7</f>
        <v>42274</v>
      </c>
      <c r="B62" s="85">
        <v>44</v>
      </c>
      <c r="C62" s="85">
        <v>160</v>
      </c>
      <c r="D62" s="98"/>
      <c r="E62" s="87" t="s">
        <v>189</v>
      </c>
      <c r="F62" s="66">
        <f>SUM(B62,C62)</f>
        <v>204</v>
      </c>
    </row>
    <row r="63" spans="1:6" x14ac:dyDescent="0.4">
      <c r="A63" s="100" t="s">
        <v>97</v>
      </c>
      <c r="B63" s="65"/>
      <c r="C63" s="65"/>
      <c r="D63" s="77"/>
      <c r="F63" s="67">
        <f>SUM(F58:F62)</f>
        <v>875</v>
      </c>
    </row>
    <row r="64" spans="1:6" x14ac:dyDescent="0.4">
      <c r="A64" s="78"/>
      <c r="B64" s="68"/>
      <c r="C64" s="68"/>
      <c r="D64" s="73"/>
      <c r="E64" s="74"/>
      <c r="F64" s="66"/>
    </row>
    <row r="65" spans="1:7" x14ac:dyDescent="0.4">
      <c r="A65" s="6">
        <f>A62+7</f>
        <v>42281</v>
      </c>
      <c r="B65" s="91">
        <v>55</v>
      </c>
      <c r="C65" s="91">
        <v>183</v>
      </c>
      <c r="D65" s="92"/>
      <c r="E65" s="87" t="s">
        <v>189</v>
      </c>
      <c r="F65" s="66">
        <f>SUM(B65,C65)</f>
        <v>238</v>
      </c>
      <c r="G65" s="79"/>
    </row>
    <row r="66" spans="1:7" x14ac:dyDescent="0.4">
      <c r="A66" s="6">
        <f>A65+7</f>
        <v>42288</v>
      </c>
      <c r="B66" s="91">
        <v>51</v>
      </c>
      <c r="C66" s="91">
        <v>156</v>
      </c>
      <c r="D66" s="92"/>
      <c r="E66" s="88" t="s">
        <v>189</v>
      </c>
      <c r="F66" s="66">
        <f>SUM(B66,C66)</f>
        <v>207</v>
      </c>
      <c r="G66" s="83"/>
    </row>
    <row r="67" spans="1:7" x14ac:dyDescent="0.4">
      <c r="A67" s="6">
        <f>A66+7</f>
        <v>42295</v>
      </c>
      <c r="B67" s="91">
        <v>55</v>
      </c>
      <c r="C67" s="91">
        <v>163</v>
      </c>
      <c r="D67" s="92" t="s">
        <v>203</v>
      </c>
      <c r="E67" s="88" t="s">
        <v>152</v>
      </c>
      <c r="F67" s="66">
        <f>SUM(B67,C67)</f>
        <v>218</v>
      </c>
      <c r="G67" s="83"/>
    </row>
    <row r="68" spans="1:7" x14ac:dyDescent="0.4">
      <c r="A68" s="6">
        <f>A67+7</f>
        <v>42302</v>
      </c>
      <c r="B68" s="91"/>
      <c r="C68" s="91">
        <v>174</v>
      </c>
      <c r="D68" s="99" t="s">
        <v>204</v>
      </c>
      <c r="E68" s="88" t="s">
        <v>189</v>
      </c>
      <c r="F68" s="66">
        <f>SUM(B68,C68)</f>
        <v>174</v>
      </c>
      <c r="G68" s="83"/>
    </row>
    <row r="69" spans="1:7" x14ac:dyDescent="0.4">
      <c r="A69" s="100" t="s">
        <v>98</v>
      </c>
      <c r="B69" s="68"/>
      <c r="C69" s="68"/>
      <c r="D69" s="80"/>
      <c r="E69" s="74"/>
      <c r="F69" s="67">
        <f>SUM(F65:F68)</f>
        <v>837</v>
      </c>
    </row>
    <row r="70" spans="1:7" x14ac:dyDescent="0.4">
      <c r="A70" s="6"/>
      <c r="B70" s="68"/>
      <c r="C70" s="68"/>
      <c r="D70" s="73"/>
      <c r="E70" s="74"/>
      <c r="F70" s="65"/>
    </row>
    <row r="71" spans="1:7" x14ac:dyDescent="0.4">
      <c r="A71" s="101">
        <f>A68+7</f>
        <v>42309</v>
      </c>
      <c r="B71" s="91">
        <v>50</v>
      </c>
      <c r="C71" s="91">
        <v>162</v>
      </c>
      <c r="D71" s="92"/>
      <c r="E71" s="88" t="s">
        <v>189</v>
      </c>
      <c r="F71" s="66">
        <f>SUM(B71,C71)</f>
        <v>212</v>
      </c>
    </row>
    <row r="72" spans="1:7" x14ac:dyDescent="0.4">
      <c r="A72" s="101">
        <f>A71+7</f>
        <v>42316</v>
      </c>
      <c r="B72" s="91">
        <v>64</v>
      </c>
      <c r="C72" s="91">
        <v>164</v>
      </c>
      <c r="D72" s="92"/>
      <c r="E72" s="88" t="s">
        <v>189</v>
      </c>
      <c r="F72" s="66">
        <f>SUM(B72,C72)</f>
        <v>228</v>
      </c>
    </row>
    <row r="73" spans="1:7" x14ac:dyDescent="0.4">
      <c r="A73" s="101">
        <f>A72+7</f>
        <v>42323</v>
      </c>
      <c r="B73" s="91">
        <v>7</v>
      </c>
      <c r="C73" s="91">
        <v>226</v>
      </c>
      <c r="D73" s="92" t="s">
        <v>205</v>
      </c>
      <c r="E73" s="88" t="s">
        <v>206</v>
      </c>
      <c r="F73" s="66">
        <f>SUM(B73,C73)</f>
        <v>233</v>
      </c>
    </row>
    <row r="74" spans="1:7" x14ac:dyDescent="0.4">
      <c r="A74" s="101">
        <f>A73+7</f>
        <v>42330</v>
      </c>
      <c r="B74" s="91">
        <v>51</v>
      </c>
      <c r="C74" s="91">
        <v>147</v>
      </c>
      <c r="D74" s="92"/>
      <c r="E74" s="88" t="s">
        <v>189</v>
      </c>
      <c r="F74" s="66">
        <f>SUM(B74,C74)</f>
        <v>198</v>
      </c>
    </row>
    <row r="75" spans="1:7" x14ac:dyDescent="0.4">
      <c r="A75" s="101">
        <f>A74+7</f>
        <v>42337</v>
      </c>
      <c r="B75" s="91">
        <v>7</v>
      </c>
      <c r="C75" s="91">
        <v>200</v>
      </c>
      <c r="D75" s="92" t="s">
        <v>207</v>
      </c>
      <c r="E75" s="88" t="s">
        <v>189</v>
      </c>
      <c r="F75" s="66">
        <f>SUM(B75,C75)</f>
        <v>207</v>
      </c>
    </row>
    <row r="76" spans="1:7" x14ac:dyDescent="0.4">
      <c r="A76" s="6" t="s">
        <v>101</v>
      </c>
      <c r="B76" s="68"/>
      <c r="C76" s="68"/>
      <c r="D76" s="73"/>
      <c r="E76" s="74"/>
      <c r="F76" s="67">
        <f>SUM(F71:F75)</f>
        <v>1078</v>
      </c>
    </row>
    <row r="77" spans="1:7" x14ac:dyDescent="0.4">
      <c r="A77" s="6"/>
      <c r="B77" s="68"/>
      <c r="C77" s="68"/>
      <c r="D77" s="73"/>
      <c r="E77" s="74"/>
      <c r="F77" s="68"/>
    </row>
    <row r="78" spans="1:7" x14ac:dyDescent="0.4">
      <c r="A78" s="101">
        <f>A75+7</f>
        <v>42344</v>
      </c>
      <c r="B78" s="91">
        <v>7</v>
      </c>
      <c r="C78" s="91">
        <v>200</v>
      </c>
      <c r="D78" s="92" t="s">
        <v>208</v>
      </c>
      <c r="E78" s="88" t="s">
        <v>189</v>
      </c>
      <c r="F78" s="66">
        <f>SUM(B78,C78)</f>
        <v>207</v>
      </c>
    </row>
    <row r="79" spans="1:7" x14ac:dyDescent="0.4">
      <c r="A79" s="101">
        <f>A78+7</f>
        <v>42351</v>
      </c>
      <c r="B79" s="91">
        <v>5</v>
      </c>
      <c r="C79" s="91">
        <v>283</v>
      </c>
      <c r="D79" s="92" t="s">
        <v>209</v>
      </c>
      <c r="E79" s="88" t="s">
        <v>210</v>
      </c>
      <c r="F79" s="66">
        <f>SUM(B79,C79)</f>
        <v>288</v>
      </c>
    </row>
    <row r="80" spans="1:7" x14ac:dyDescent="0.4">
      <c r="A80" s="101">
        <f>A79+7</f>
        <v>42358</v>
      </c>
      <c r="B80" s="91">
        <v>5</v>
      </c>
      <c r="C80" s="91">
        <v>208</v>
      </c>
      <c r="D80" s="92"/>
      <c r="E80" s="87" t="s">
        <v>189</v>
      </c>
      <c r="F80" s="66">
        <f>SUM(B80,C80)</f>
        <v>213</v>
      </c>
    </row>
    <row r="81" spans="1:6" x14ac:dyDescent="0.4">
      <c r="A81" s="6">
        <v>41632</v>
      </c>
      <c r="B81" s="109">
        <v>0</v>
      </c>
      <c r="C81" s="111">
        <v>400</v>
      </c>
      <c r="D81" s="92" t="s">
        <v>211</v>
      </c>
      <c r="E81" s="88" t="s">
        <v>189</v>
      </c>
      <c r="F81" s="66"/>
    </row>
    <row r="82" spans="1:6" x14ac:dyDescent="0.4">
      <c r="A82" s="6">
        <v>41635</v>
      </c>
      <c r="B82" s="91">
        <v>4</v>
      </c>
      <c r="C82" s="91">
        <v>92</v>
      </c>
      <c r="D82" s="92"/>
      <c r="E82" s="88" t="s">
        <v>161</v>
      </c>
      <c r="F82" s="66">
        <f>SUM(B82,C82)</f>
        <v>96</v>
      </c>
    </row>
    <row r="83" spans="1:6" x14ac:dyDescent="0.4">
      <c r="A83" s="6"/>
      <c r="B83" s="68"/>
      <c r="C83" s="68"/>
      <c r="D83" s="69"/>
      <c r="E83" s="74"/>
      <c r="F83" s="66"/>
    </row>
    <row r="84" spans="1:6" x14ac:dyDescent="0.4">
      <c r="A84" s="6" t="s">
        <v>103</v>
      </c>
      <c r="B84" s="68"/>
      <c r="C84" s="68"/>
      <c r="D84" s="73"/>
      <c r="E84" s="74"/>
      <c r="F84" s="67">
        <f>SUM(F78:F83)</f>
        <v>804</v>
      </c>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4"/>
  <sheetViews>
    <sheetView topLeftCell="A52" workbookViewId="0">
      <selection activeCell="H82" sqref="H82"/>
    </sheetView>
  </sheetViews>
  <sheetFormatPr defaultRowHeight="14.6" x14ac:dyDescent="0.4"/>
  <cols>
    <col min="1" max="1" width="16.15234375" customWidth="1"/>
    <col min="4" max="4" width="22.69140625" customWidth="1"/>
    <col min="5" max="5" width="20.3046875" customWidth="1"/>
  </cols>
  <sheetData>
    <row r="1" spans="1:6" ht="22.75" x14ac:dyDescent="0.55000000000000004">
      <c r="A1" s="60">
        <v>2014</v>
      </c>
      <c r="B1" s="61">
        <v>0.375</v>
      </c>
      <c r="C1" s="61">
        <v>0.46875</v>
      </c>
      <c r="D1" s="62" t="s">
        <v>46</v>
      </c>
      <c r="E1" s="63" t="s">
        <v>47</v>
      </c>
      <c r="F1" s="64" t="s">
        <v>23</v>
      </c>
    </row>
    <row r="2" spans="1:6" x14ac:dyDescent="0.4">
      <c r="A2" s="6">
        <v>41644</v>
      </c>
      <c r="B2" s="85">
        <v>67</v>
      </c>
      <c r="C2" s="85">
        <v>120</v>
      </c>
      <c r="D2" s="86"/>
      <c r="E2" s="87" t="s">
        <v>159</v>
      </c>
      <c r="F2" s="66">
        <f>SUM(B2,C2)</f>
        <v>187</v>
      </c>
    </row>
    <row r="3" spans="1:6" x14ac:dyDescent="0.4">
      <c r="A3" s="6">
        <f>A2+7</f>
        <v>41651</v>
      </c>
      <c r="B3" s="85">
        <v>53</v>
      </c>
      <c r="C3" s="85">
        <v>164</v>
      </c>
      <c r="D3" s="86"/>
      <c r="E3" s="87" t="s">
        <v>159</v>
      </c>
      <c r="F3" s="66">
        <f>SUM(B3,C3)</f>
        <v>217</v>
      </c>
    </row>
    <row r="4" spans="1:6" x14ac:dyDescent="0.4">
      <c r="A4" s="6">
        <f>A3+7</f>
        <v>41658</v>
      </c>
      <c r="B4" s="85">
        <v>65</v>
      </c>
      <c r="C4" s="85">
        <v>118</v>
      </c>
      <c r="D4" s="86"/>
      <c r="E4" s="87" t="s">
        <v>159</v>
      </c>
      <c r="F4" s="66">
        <f>SUM(B4,C4)</f>
        <v>183</v>
      </c>
    </row>
    <row r="5" spans="1:6" x14ac:dyDescent="0.4">
      <c r="A5" s="6">
        <f>A4+7</f>
        <v>41665</v>
      </c>
      <c r="B5" s="85"/>
      <c r="C5" s="85">
        <v>161</v>
      </c>
      <c r="D5" s="86" t="s">
        <v>172</v>
      </c>
      <c r="E5" s="87" t="s">
        <v>159</v>
      </c>
      <c r="F5" s="66">
        <f>SUM(B5,C5)</f>
        <v>161</v>
      </c>
    </row>
    <row r="6" spans="1:6" x14ac:dyDescent="0.4">
      <c r="B6" s="65"/>
      <c r="C6" s="65"/>
      <c r="F6" s="66"/>
    </row>
    <row r="7" spans="1:6" x14ac:dyDescent="0.4">
      <c r="A7" s="6" t="s">
        <v>82</v>
      </c>
      <c r="B7" s="65"/>
      <c r="C7" s="65"/>
      <c r="F7" s="67">
        <f>SUM(F2:F6)</f>
        <v>748</v>
      </c>
    </row>
    <row r="8" spans="1:6" x14ac:dyDescent="0.4">
      <c r="A8" s="6"/>
      <c r="B8" s="65"/>
      <c r="C8" s="65"/>
      <c r="F8" s="68"/>
    </row>
    <row r="9" spans="1:6" x14ac:dyDescent="0.4">
      <c r="A9" s="6">
        <f>A5+7</f>
        <v>41672</v>
      </c>
      <c r="B9" s="85">
        <v>64</v>
      </c>
      <c r="C9" s="85">
        <v>145</v>
      </c>
      <c r="D9" s="86"/>
      <c r="E9" s="87" t="s">
        <v>159</v>
      </c>
      <c r="F9" s="66">
        <f>SUM(B9,C9)</f>
        <v>209</v>
      </c>
    </row>
    <row r="10" spans="1:6" x14ac:dyDescent="0.4">
      <c r="A10" s="6">
        <f>A9+7</f>
        <v>41679</v>
      </c>
      <c r="B10" s="85">
        <v>39</v>
      </c>
      <c r="C10" s="85">
        <v>120</v>
      </c>
      <c r="D10" s="86"/>
      <c r="E10" s="87" t="s">
        <v>159</v>
      </c>
      <c r="F10" s="66">
        <f>SUM(B10,C10)</f>
        <v>159</v>
      </c>
    </row>
    <row r="11" spans="1:6" x14ac:dyDescent="0.4">
      <c r="A11" s="6">
        <f>A10+7</f>
        <v>41686</v>
      </c>
      <c r="B11" s="85">
        <v>42</v>
      </c>
      <c r="C11" s="85">
        <v>122</v>
      </c>
      <c r="D11" s="86"/>
      <c r="E11" s="87" t="s">
        <v>159</v>
      </c>
      <c r="F11" s="66">
        <f>SUM(B11,C11)</f>
        <v>164</v>
      </c>
    </row>
    <row r="12" spans="1:6" x14ac:dyDescent="0.4">
      <c r="A12" s="6">
        <f>A11+7</f>
        <v>41693</v>
      </c>
      <c r="B12" s="85">
        <v>61</v>
      </c>
      <c r="C12" s="85">
        <v>133</v>
      </c>
      <c r="D12" s="86"/>
      <c r="E12" s="87" t="s">
        <v>159</v>
      </c>
      <c r="F12" s="66">
        <f>SUM(B12,C12)</f>
        <v>194</v>
      </c>
    </row>
    <row r="13" spans="1:6" x14ac:dyDescent="0.4">
      <c r="A13" s="6" t="s">
        <v>84</v>
      </c>
      <c r="B13" s="65"/>
      <c r="C13" s="65"/>
      <c r="F13" s="67">
        <f>SUM(F9:F12)</f>
        <v>726</v>
      </c>
    </row>
    <row r="14" spans="1:6" x14ac:dyDescent="0.4">
      <c r="A14" s="6"/>
      <c r="B14" s="65"/>
      <c r="C14" s="65"/>
      <c r="F14" s="66"/>
    </row>
    <row r="15" spans="1:6" x14ac:dyDescent="0.4">
      <c r="A15" s="6">
        <f>A12+7</f>
        <v>41700</v>
      </c>
      <c r="B15" s="85">
        <v>57</v>
      </c>
      <c r="C15" s="85">
        <v>123</v>
      </c>
      <c r="D15" s="86"/>
      <c r="E15" s="87" t="s">
        <v>159</v>
      </c>
      <c r="F15" s="66">
        <f>SUM(B15,C15)</f>
        <v>180</v>
      </c>
    </row>
    <row r="16" spans="1:6" x14ac:dyDescent="0.4">
      <c r="A16" s="6">
        <v>41703</v>
      </c>
      <c r="B16" s="85"/>
      <c r="C16" s="85">
        <v>86</v>
      </c>
      <c r="D16" s="90" t="s">
        <v>175</v>
      </c>
      <c r="E16" s="87" t="s">
        <v>159</v>
      </c>
      <c r="F16" s="66"/>
    </row>
    <row r="17" spans="1:7" x14ac:dyDescent="0.4">
      <c r="A17" s="6">
        <f>A15+7</f>
        <v>41707</v>
      </c>
      <c r="B17" s="85">
        <v>33</v>
      </c>
      <c r="C17" s="85">
        <v>114</v>
      </c>
      <c r="D17" s="86"/>
      <c r="E17" s="87" t="s">
        <v>159</v>
      </c>
      <c r="F17" s="66">
        <f>SUM(B17,C17)</f>
        <v>147</v>
      </c>
    </row>
    <row r="18" spans="1:7" x14ac:dyDescent="0.4">
      <c r="A18" s="6">
        <f>A17+7</f>
        <v>41714</v>
      </c>
      <c r="B18" s="85">
        <v>50</v>
      </c>
      <c r="C18" s="85">
        <v>126</v>
      </c>
      <c r="D18" s="86"/>
      <c r="E18" s="87" t="s">
        <v>159</v>
      </c>
      <c r="F18" s="66">
        <f>SUM(B18,C18)</f>
        <v>176</v>
      </c>
    </row>
    <row r="19" spans="1:7" x14ac:dyDescent="0.4">
      <c r="A19" s="6">
        <f>A18+7</f>
        <v>41721</v>
      </c>
      <c r="B19" s="85">
        <v>57</v>
      </c>
      <c r="C19" s="85">
        <v>127</v>
      </c>
      <c r="D19" s="86"/>
      <c r="E19" s="87" t="s">
        <v>159</v>
      </c>
      <c r="F19" s="66">
        <f>SUM(B19,C19)</f>
        <v>184</v>
      </c>
    </row>
    <row r="20" spans="1:7" x14ac:dyDescent="0.4">
      <c r="A20" s="6">
        <f>A19+7</f>
        <v>41728</v>
      </c>
      <c r="B20" s="85">
        <v>81</v>
      </c>
      <c r="C20" s="85">
        <v>146</v>
      </c>
      <c r="D20" s="86"/>
      <c r="E20" s="87" t="s">
        <v>159</v>
      </c>
      <c r="F20" s="66">
        <f>SUM(B20,C20)</f>
        <v>227</v>
      </c>
    </row>
    <row r="21" spans="1:7" x14ac:dyDescent="0.4">
      <c r="A21" s="6" t="s">
        <v>86</v>
      </c>
      <c r="B21" s="65"/>
      <c r="C21" s="65"/>
      <c r="D21" s="69"/>
      <c r="F21" s="70">
        <f>SUM(F15:F19) + F20</f>
        <v>914</v>
      </c>
    </row>
    <row r="22" spans="1:7" x14ac:dyDescent="0.4">
      <c r="A22" s="6"/>
      <c r="B22" s="65"/>
      <c r="C22" s="65"/>
      <c r="D22" s="69"/>
      <c r="F22" s="71"/>
    </row>
    <row r="23" spans="1:7" x14ac:dyDescent="0.4">
      <c r="A23" s="6">
        <f>A20+7</f>
        <v>41735</v>
      </c>
      <c r="B23" s="85">
        <v>67</v>
      </c>
      <c r="C23" s="85">
        <v>138</v>
      </c>
      <c r="D23" s="86"/>
      <c r="E23" s="87" t="s">
        <v>159</v>
      </c>
      <c r="F23" s="72">
        <f>SUM(B23,C23)</f>
        <v>205</v>
      </c>
      <c r="G23" s="84"/>
    </row>
    <row r="24" spans="1:7" x14ac:dyDescent="0.4">
      <c r="A24" s="6">
        <f>A23+7</f>
        <v>41742</v>
      </c>
      <c r="B24" s="85">
        <v>75</v>
      </c>
      <c r="C24" s="85">
        <v>192</v>
      </c>
      <c r="D24" s="86"/>
      <c r="E24" s="87" t="s">
        <v>159</v>
      </c>
      <c r="F24" s="72">
        <f>SUM(B24,C24)</f>
        <v>267</v>
      </c>
      <c r="G24" s="84"/>
    </row>
    <row r="25" spans="1:7" x14ac:dyDescent="0.4">
      <c r="A25" s="6"/>
      <c r="B25" s="85"/>
      <c r="C25" s="85">
        <v>25</v>
      </c>
      <c r="D25" s="86" t="s">
        <v>176</v>
      </c>
      <c r="E25" s="87"/>
      <c r="F25" s="72"/>
      <c r="G25" s="84"/>
    </row>
    <row r="26" spans="1:7" x14ac:dyDescent="0.4">
      <c r="A26" s="6"/>
      <c r="B26" s="85"/>
      <c r="C26" s="85">
        <v>94</v>
      </c>
      <c r="D26" s="86" t="s">
        <v>87</v>
      </c>
      <c r="E26" s="87"/>
      <c r="F26" s="72"/>
      <c r="G26" s="84"/>
    </row>
    <row r="27" spans="1:7" x14ac:dyDescent="0.4">
      <c r="A27" s="6">
        <f>A24+7</f>
        <v>41749</v>
      </c>
      <c r="B27" s="85">
        <v>100</v>
      </c>
      <c r="C27" s="85">
        <v>264</v>
      </c>
      <c r="D27" s="86" t="s">
        <v>28</v>
      </c>
      <c r="E27" s="87" t="s">
        <v>159</v>
      </c>
      <c r="F27" s="72">
        <f>SUM(B27,C27)</f>
        <v>364</v>
      </c>
      <c r="G27" s="84"/>
    </row>
    <row r="28" spans="1:7" x14ac:dyDescent="0.4">
      <c r="A28" s="6">
        <f>A27+7</f>
        <v>41756</v>
      </c>
      <c r="B28" s="85">
        <v>80</v>
      </c>
      <c r="C28" s="85">
        <v>139</v>
      </c>
      <c r="D28" s="86"/>
      <c r="E28" s="87" t="s">
        <v>159</v>
      </c>
      <c r="F28" s="72">
        <f>SUM(B28,C28)</f>
        <v>219</v>
      </c>
      <c r="G28" s="84"/>
    </row>
    <row r="29" spans="1:7" x14ac:dyDescent="0.4">
      <c r="A29" s="6" t="s">
        <v>90</v>
      </c>
      <c r="B29" s="65"/>
      <c r="C29" s="65"/>
      <c r="D29" s="69"/>
      <c r="F29" s="81">
        <f>SUM(F23:F28)</f>
        <v>1055</v>
      </c>
      <c r="G29" s="84"/>
    </row>
    <row r="30" spans="1:7" x14ac:dyDescent="0.4">
      <c r="A30" s="6"/>
      <c r="B30" s="65"/>
      <c r="C30" s="65"/>
      <c r="D30" s="69"/>
      <c r="F30" s="66">
        <f>SUM(B30,C30)</f>
        <v>0</v>
      </c>
    </row>
    <row r="31" spans="1:7" x14ac:dyDescent="0.4">
      <c r="A31" s="6">
        <f>A28+7</f>
        <v>41763</v>
      </c>
      <c r="B31" s="85">
        <v>80</v>
      </c>
      <c r="C31" s="85">
        <v>174</v>
      </c>
      <c r="D31" s="86" t="s">
        <v>69</v>
      </c>
      <c r="E31" s="87"/>
      <c r="F31" s="66">
        <f>SUM(B31,C31)</f>
        <v>254</v>
      </c>
    </row>
    <row r="32" spans="1:7" x14ac:dyDescent="0.4">
      <c r="A32" s="6">
        <f>A31+7</f>
        <v>41770</v>
      </c>
      <c r="B32" s="85">
        <v>68</v>
      </c>
      <c r="C32" s="85">
        <v>144</v>
      </c>
      <c r="D32" s="86"/>
      <c r="E32" s="87" t="s">
        <v>159</v>
      </c>
      <c r="F32" s="66">
        <f>SUM(B32,C32)</f>
        <v>212</v>
      </c>
    </row>
    <row r="33" spans="1:6" x14ac:dyDescent="0.4">
      <c r="A33" s="6">
        <f>A32+7</f>
        <v>41777</v>
      </c>
      <c r="B33" s="91">
        <v>68</v>
      </c>
      <c r="C33" s="85">
        <v>131</v>
      </c>
      <c r="D33" s="92"/>
      <c r="E33" s="87" t="s">
        <v>152</v>
      </c>
      <c r="F33" s="66">
        <f>SUM(B33,C33)</f>
        <v>199</v>
      </c>
    </row>
    <row r="34" spans="1:6" x14ac:dyDescent="0.4">
      <c r="A34" s="6">
        <f>A33+7</f>
        <v>41784</v>
      </c>
      <c r="B34" s="91">
        <v>57</v>
      </c>
      <c r="C34" s="91">
        <v>134</v>
      </c>
      <c r="D34" s="86"/>
      <c r="E34" s="88" t="s">
        <v>152</v>
      </c>
      <c r="F34" s="66">
        <f>SUM(B34,C34)</f>
        <v>191</v>
      </c>
    </row>
    <row r="35" spans="1:6" x14ac:dyDescent="0.4">
      <c r="B35" s="68"/>
      <c r="C35" s="68"/>
      <c r="D35" s="69"/>
      <c r="E35" s="74"/>
      <c r="F35" s="66"/>
    </row>
    <row r="36" spans="1:6" x14ac:dyDescent="0.4">
      <c r="A36" s="6" t="s">
        <v>92</v>
      </c>
      <c r="B36" s="65"/>
      <c r="C36" s="65"/>
      <c r="D36" s="69"/>
      <c r="E36" s="74"/>
      <c r="F36" s="70">
        <f>SUM(F31:F34)</f>
        <v>856</v>
      </c>
    </row>
    <row r="37" spans="1:6" x14ac:dyDescent="0.4">
      <c r="A37" s="6"/>
      <c r="B37" s="65"/>
      <c r="C37" s="75"/>
      <c r="D37" s="69"/>
      <c r="E37" s="74"/>
      <c r="F37" s="71"/>
    </row>
    <row r="38" spans="1:6" x14ac:dyDescent="0.4">
      <c r="A38" s="6">
        <f>A34+7</f>
        <v>41791</v>
      </c>
      <c r="B38" s="85">
        <v>53</v>
      </c>
      <c r="C38" s="85">
        <v>139</v>
      </c>
      <c r="D38" s="87"/>
      <c r="E38" s="88" t="s">
        <v>159</v>
      </c>
      <c r="F38" s="66">
        <f>SUM(B38,C38)</f>
        <v>192</v>
      </c>
    </row>
    <row r="39" spans="1:6" x14ac:dyDescent="0.4">
      <c r="A39" s="6">
        <f>A38+7</f>
        <v>41798</v>
      </c>
      <c r="B39" s="85">
        <v>52</v>
      </c>
      <c r="C39" s="85">
        <v>158</v>
      </c>
      <c r="D39" s="92"/>
      <c r="E39" s="88" t="s">
        <v>159</v>
      </c>
      <c r="F39" s="66">
        <f>SUM(B39,C39)</f>
        <v>210</v>
      </c>
    </row>
    <row r="40" spans="1:6" x14ac:dyDescent="0.4">
      <c r="A40" s="6">
        <f>A39+7</f>
        <v>41805</v>
      </c>
      <c r="B40" s="85">
        <v>62</v>
      </c>
      <c r="C40" s="85">
        <v>107</v>
      </c>
      <c r="D40" s="94" t="s">
        <v>177</v>
      </c>
      <c r="E40" s="88" t="s">
        <v>159</v>
      </c>
      <c r="F40" s="66">
        <f>SUM(B40,C40)</f>
        <v>169</v>
      </c>
    </row>
    <row r="41" spans="1:6" x14ac:dyDescent="0.4">
      <c r="A41" s="6">
        <f>A40+7</f>
        <v>41812</v>
      </c>
      <c r="B41" s="87"/>
      <c r="C41" s="85">
        <v>167</v>
      </c>
      <c r="D41" s="86" t="s">
        <v>178</v>
      </c>
      <c r="E41" s="88" t="s">
        <v>179</v>
      </c>
      <c r="F41" s="66">
        <f>SUM(B41,C41)</f>
        <v>167</v>
      </c>
    </row>
    <row r="42" spans="1:6" x14ac:dyDescent="0.4">
      <c r="A42" s="6">
        <f>A41+7</f>
        <v>41819</v>
      </c>
      <c r="B42" s="87">
        <v>58</v>
      </c>
      <c r="C42" s="93"/>
      <c r="D42" s="93"/>
      <c r="E42" s="88" t="s">
        <v>180</v>
      </c>
      <c r="F42" s="66">
        <v>0</v>
      </c>
    </row>
    <row r="43" spans="1:6" x14ac:dyDescent="0.4">
      <c r="A43" s="6" t="s">
        <v>94</v>
      </c>
      <c r="B43" s="65"/>
      <c r="C43" s="65"/>
      <c r="D43" s="69"/>
      <c r="E43" s="74"/>
      <c r="F43" s="67">
        <f>SUM(F38:F42)</f>
        <v>738</v>
      </c>
    </row>
    <row r="44" spans="1:6" x14ac:dyDescent="0.4">
      <c r="A44" s="6"/>
      <c r="B44" s="65"/>
      <c r="C44" s="65"/>
      <c r="D44" s="69"/>
      <c r="F44" s="68"/>
    </row>
    <row r="45" spans="1:6" x14ac:dyDescent="0.4">
      <c r="A45" s="6">
        <f>A42+7</f>
        <v>41826</v>
      </c>
      <c r="B45" s="65">
        <v>44</v>
      </c>
      <c r="C45" s="65">
        <v>140</v>
      </c>
      <c r="D45" s="69"/>
      <c r="E45" t="s">
        <v>152</v>
      </c>
      <c r="F45" s="66">
        <f>SUM(B45,C45)</f>
        <v>184</v>
      </c>
    </row>
    <row r="46" spans="1:6" x14ac:dyDescent="0.4">
      <c r="A46" s="6">
        <f>A45+7</f>
        <v>41833</v>
      </c>
      <c r="B46" s="65">
        <v>39</v>
      </c>
      <c r="C46" s="65">
        <v>113</v>
      </c>
      <c r="D46" s="69" t="s">
        <v>181</v>
      </c>
      <c r="E46" t="s">
        <v>159</v>
      </c>
      <c r="F46" s="66">
        <f>SUM(B46,C46)</f>
        <v>152</v>
      </c>
    </row>
    <row r="47" spans="1:6" x14ac:dyDescent="0.4">
      <c r="A47" s="6">
        <f>A46+7</f>
        <v>41840</v>
      </c>
      <c r="B47" s="65"/>
      <c r="C47" s="65">
        <v>183</v>
      </c>
      <c r="D47" s="69" t="s">
        <v>182</v>
      </c>
      <c r="E47" t="s">
        <v>159</v>
      </c>
      <c r="F47" s="66">
        <f>SUM(B47,C47)</f>
        <v>183</v>
      </c>
    </row>
    <row r="48" spans="1:6" x14ac:dyDescent="0.4">
      <c r="A48" s="6">
        <f>A47+7</f>
        <v>41847</v>
      </c>
      <c r="B48" s="65">
        <v>62</v>
      </c>
      <c r="C48" s="65">
        <v>114</v>
      </c>
      <c r="D48" s="69"/>
      <c r="E48" t="s">
        <v>159</v>
      </c>
      <c r="F48" s="66">
        <f>SUM(B48,C48)</f>
        <v>176</v>
      </c>
    </row>
    <row r="49" spans="1:6" x14ac:dyDescent="0.4">
      <c r="A49" s="6" t="s">
        <v>95</v>
      </c>
      <c r="B49" s="65"/>
      <c r="C49" s="65"/>
      <c r="D49" s="69"/>
      <c r="F49" s="67">
        <f>SUM(F45:F48)</f>
        <v>695</v>
      </c>
    </row>
    <row r="50" spans="1:6" x14ac:dyDescent="0.4">
      <c r="A50" s="6"/>
      <c r="B50" s="65"/>
      <c r="C50" s="65"/>
      <c r="D50" s="69"/>
      <c r="F50" s="68"/>
    </row>
    <row r="51" spans="1:6" x14ac:dyDescent="0.4">
      <c r="A51" s="6">
        <f>A48+7</f>
        <v>41854</v>
      </c>
      <c r="B51" s="85">
        <v>60</v>
      </c>
      <c r="C51" s="85">
        <v>118</v>
      </c>
      <c r="D51" s="86"/>
      <c r="E51" s="88" t="s">
        <v>159</v>
      </c>
      <c r="F51" s="66">
        <f>SUM(B51,C51)</f>
        <v>178</v>
      </c>
    </row>
    <row r="52" spans="1:6" x14ac:dyDescent="0.4">
      <c r="A52" s="6">
        <f>A51+7</f>
        <v>41861</v>
      </c>
      <c r="B52" s="85">
        <v>52</v>
      </c>
      <c r="C52" s="85">
        <v>124</v>
      </c>
      <c r="D52" s="86"/>
      <c r="E52" s="88" t="s">
        <v>159</v>
      </c>
      <c r="F52" s="66">
        <f>SUM(B52,C52)</f>
        <v>176</v>
      </c>
    </row>
    <row r="53" spans="1:6" x14ac:dyDescent="0.4">
      <c r="A53" s="6">
        <f>A52+7</f>
        <v>41868</v>
      </c>
      <c r="B53" s="85">
        <v>62</v>
      </c>
      <c r="C53" s="85">
        <v>166</v>
      </c>
      <c r="D53" s="86" t="s">
        <v>183</v>
      </c>
      <c r="E53" s="88"/>
      <c r="F53" s="66">
        <f>SUM(B53,C53)</f>
        <v>228</v>
      </c>
    </row>
    <row r="54" spans="1:6" x14ac:dyDescent="0.4">
      <c r="A54" s="6">
        <f>A53+7</f>
        <v>41875</v>
      </c>
      <c r="B54" s="85">
        <v>54</v>
      </c>
      <c r="C54" s="85">
        <v>154</v>
      </c>
      <c r="D54" s="86"/>
      <c r="E54" s="88" t="s">
        <v>159</v>
      </c>
      <c r="F54" s="66">
        <f>SUM(B54,C54)</f>
        <v>208</v>
      </c>
    </row>
    <row r="55" spans="1:6" x14ac:dyDescent="0.4">
      <c r="A55" s="6">
        <f>A54+7</f>
        <v>41882</v>
      </c>
      <c r="B55" s="95">
        <v>44</v>
      </c>
      <c r="C55" s="95">
        <v>116</v>
      </c>
      <c r="D55" s="69"/>
      <c r="E55" t="s">
        <v>159</v>
      </c>
      <c r="F55" s="66">
        <f>SUM(B55,C55)</f>
        <v>160</v>
      </c>
    </row>
    <row r="56" spans="1:6" x14ac:dyDescent="0.4">
      <c r="A56" s="6" t="s">
        <v>96</v>
      </c>
      <c r="B56" s="65"/>
      <c r="C56" s="65"/>
      <c r="D56" s="69"/>
      <c r="F56" s="67">
        <f>SUM(F51:F55)</f>
        <v>950</v>
      </c>
    </row>
    <row r="57" spans="1:6" x14ac:dyDescent="0.4">
      <c r="A57" s="6"/>
      <c r="B57" s="76"/>
      <c r="C57" s="76"/>
      <c r="D57" s="69"/>
      <c r="F57" s="68"/>
    </row>
    <row r="58" spans="1:6" x14ac:dyDescent="0.4">
      <c r="B58" s="65" t="s">
        <v>42</v>
      </c>
      <c r="C58" s="65" t="s">
        <v>42</v>
      </c>
      <c r="D58" s="69"/>
      <c r="F58" s="66"/>
    </row>
    <row r="59" spans="1:6" x14ac:dyDescent="0.4">
      <c r="A59" s="96">
        <v>41889</v>
      </c>
      <c r="B59" s="87"/>
      <c r="C59" s="85">
        <v>166</v>
      </c>
      <c r="D59" s="97" t="s">
        <v>185</v>
      </c>
      <c r="E59" s="87" t="s">
        <v>159</v>
      </c>
      <c r="F59" s="66">
        <f>SUM(B59,C59)</f>
        <v>166</v>
      </c>
    </row>
    <row r="60" spans="1:6" x14ac:dyDescent="0.4">
      <c r="A60" s="96">
        <v>41896</v>
      </c>
      <c r="B60" s="85">
        <v>62</v>
      </c>
      <c r="C60" s="85">
        <v>169</v>
      </c>
      <c r="D60" s="87"/>
      <c r="E60" s="87" t="s">
        <v>143</v>
      </c>
      <c r="F60" s="66">
        <f>SUM(B60,C60)</f>
        <v>231</v>
      </c>
    </row>
    <row r="61" spans="1:6" x14ac:dyDescent="0.4">
      <c r="A61" s="96">
        <v>41903</v>
      </c>
      <c r="B61" s="85">
        <v>78</v>
      </c>
      <c r="C61" s="85">
        <v>109</v>
      </c>
      <c r="D61" s="87"/>
      <c r="E61" s="87" t="s">
        <v>184</v>
      </c>
      <c r="F61" s="66">
        <f>SUM(B61,C61)</f>
        <v>187</v>
      </c>
    </row>
    <row r="62" spans="1:6" x14ac:dyDescent="0.4">
      <c r="A62" s="96">
        <v>41910</v>
      </c>
      <c r="B62" s="85">
        <v>44</v>
      </c>
      <c r="C62" s="85">
        <v>140</v>
      </c>
      <c r="D62" s="98"/>
      <c r="E62" s="87" t="s">
        <v>159</v>
      </c>
      <c r="F62" s="66">
        <f>SUM(B62,C62)</f>
        <v>184</v>
      </c>
    </row>
    <row r="63" spans="1:6" x14ac:dyDescent="0.4">
      <c r="A63" t="s">
        <v>97</v>
      </c>
      <c r="B63" s="65"/>
      <c r="C63" s="65"/>
      <c r="D63" s="77"/>
      <c r="F63" s="67">
        <f>SUM(F58:F62)</f>
        <v>768</v>
      </c>
    </row>
    <row r="64" spans="1:6" x14ac:dyDescent="0.4">
      <c r="A64" s="78"/>
      <c r="B64" s="68"/>
      <c r="C64" s="68"/>
      <c r="D64" s="73"/>
      <c r="E64" s="74"/>
      <c r="F64" s="66"/>
    </row>
    <row r="65" spans="1:7" x14ac:dyDescent="0.4">
      <c r="A65" s="6">
        <f>A62+7</f>
        <v>41917</v>
      </c>
      <c r="B65" s="91">
        <v>50</v>
      </c>
      <c r="C65" s="91">
        <v>151</v>
      </c>
      <c r="D65" s="92"/>
      <c r="E65" s="87" t="s">
        <v>152</v>
      </c>
      <c r="F65" s="66">
        <f>SUM(B65,C65)</f>
        <v>201</v>
      </c>
      <c r="G65" s="79"/>
    </row>
    <row r="66" spans="1:7" x14ac:dyDescent="0.4">
      <c r="A66" s="6">
        <f>A65+7</f>
        <v>41924</v>
      </c>
      <c r="B66" s="91">
        <v>51</v>
      </c>
      <c r="C66" s="91">
        <v>147</v>
      </c>
      <c r="D66" s="92"/>
      <c r="E66" s="88" t="s">
        <v>159</v>
      </c>
      <c r="F66" s="66">
        <f>SUM(B66,C66)</f>
        <v>198</v>
      </c>
      <c r="G66" s="83"/>
    </row>
    <row r="67" spans="1:7" x14ac:dyDescent="0.4">
      <c r="A67" s="6">
        <f>A66+7</f>
        <v>41931</v>
      </c>
      <c r="B67" s="91"/>
      <c r="C67" s="91">
        <v>165</v>
      </c>
      <c r="D67" s="92" t="s">
        <v>186</v>
      </c>
      <c r="E67" s="88" t="s">
        <v>159</v>
      </c>
      <c r="F67" s="66">
        <f>SUM(B67,C67)</f>
        <v>165</v>
      </c>
      <c r="G67" s="83"/>
    </row>
    <row r="68" spans="1:7" x14ac:dyDescent="0.4">
      <c r="A68" s="6">
        <f>A67+7</f>
        <v>41938</v>
      </c>
      <c r="B68" s="91">
        <v>54</v>
      </c>
      <c r="C68" s="91">
        <v>163</v>
      </c>
      <c r="D68" s="99"/>
      <c r="E68" s="88" t="s">
        <v>159</v>
      </c>
      <c r="F68" s="66">
        <f>SUM(B68,C68)</f>
        <v>217</v>
      </c>
      <c r="G68" s="83"/>
    </row>
    <row r="69" spans="1:7" x14ac:dyDescent="0.4">
      <c r="A69" t="s">
        <v>98</v>
      </c>
      <c r="B69" s="68"/>
      <c r="C69" s="68"/>
      <c r="D69" s="80"/>
      <c r="E69" s="74"/>
      <c r="F69" s="67">
        <f>SUM(F65:F68)</f>
        <v>781</v>
      </c>
    </row>
    <row r="70" spans="1:7" x14ac:dyDescent="0.4">
      <c r="A70" s="6"/>
      <c r="B70" s="68"/>
      <c r="C70" s="68"/>
      <c r="D70" s="73"/>
      <c r="E70" s="74"/>
      <c r="F70" s="65"/>
    </row>
    <row r="71" spans="1:7" x14ac:dyDescent="0.4">
      <c r="A71" s="101">
        <v>41945</v>
      </c>
      <c r="B71" s="91">
        <v>62</v>
      </c>
      <c r="C71" s="91">
        <v>149</v>
      </c>
      <c r="D71" s="92"/>
      <c r="E71" s="88" t="s">
        <v>159</v>
      </c>
      <c r="F71" s="66">
        <f>SUM(B71,C71)</f>
        <v>211</v>
      </c>
    </row>
    <row r="72" spans="1:7" x14ac:dyDescent="0.4">
      <c r="A72" s="101">
        <v>41952</v>
      </c>
      <c r="B72" s="91">
        <v>65</v>
      </c>
      <c r="C72" s="91">
        <v>146</v>
      </c>
      <c r="D72" s="92"/>
      <c r="E72" s="88" t="s">
        <v>159</v>
      </c>
      <c r="F72" s="66">
        <f>SUM(B72,C72)</f>
        <v>211</v>
      </c>
    </row>
    <row r="73" spans="1:7" x14ac:dyDescent="0.4">
      <c r="A73" s="101">
        <v>41959</v>
      </c>
      <c r="B73" s="91"/>
      <c r="C73" s="91">
        <v>174</v>
      </c>
      <c r="D73" s="92" t="s">
        <v>187</v>
      </c>
      <c r="E73" s="88" t="s">
        <v>188</v>
      </c>
      <c r="F73" s="66">
        <f>SUM(B73,C73)</f>
        <v>174</v>
      </c>
    </row>
    <row r="74" spans="1:7" x14ac:dyDescent="0.4">
      <c r="A74" s="101">
        <v>41966</v>
      </c>
      <c r="B74" s="91">
        <v>59</v>
      </c>
      <c r="C74" s="91">
        <v>133</v>
      </c>
      <c r="D74" s="92"/>
      <c r="E74" s="88" t="s">
        <v>152</v>
      </c>
      <c r="F74" s="66">
        <f>SUM(B74,C74)</f>
        <v>192</v>
      </c>
    </row>
    <row r="75" spans="1:7" s="100" customFormat="1" x14ac:dyDescent="0.4">
      <c r="A75" s="101">
        <v>41973</v>
      </c>
      <c r="B75" s="91">
        <v>54</v>
      </c>
      <c r="C75" s="91">
        <v>142</v>
      </c>
      <c r="D75" s="92"/>
      <c r="E75" s="88" t="s">
        <v>152</v>
      </c>
      <c r="F75" s="66">
        <f>SUM(B75,C75)</f>
        <v>196</v>
      </c>
    </row>
    <row r="76" spans="1:7" x14ac:dyDescent="0.4">
      <c r="A76" s="6" t="s">
        <v>101</v>
      </c>
      <c r="B76" s="68"/>
      <c r="C76" s="68"/>
      <c r="D76" s="73"/>
      <c r="E76" s="74"/>
      <c r="F76" s="67">
        <f>SUM(F71:F75)</f>
        <v>984</v>
      </c>
    </row>
    <row r="77" spans="1:7" x14ac:dyDescent="0.4">
      <c r="A77" s="6"/>
      <c r="B77" s="68"/>
      <c r="C77" s="68"/>
      <c r="D77" s="73"/>
      <c r="E77" s="74"/>
      <c r="F77" s="68"/>
    </row>
    <row r="78" spans="1:7" x14ac:dyDescent="0.4">
      <c r="A78" s="6">
        <v>41615</v>
      </c>
      <c r="B78" s="68">
        <v>57</v>
      </c>
      <c r="C78" s="68">
        <v>215</v>
      </c>
      <c r="D78" s="73"/>
      <c r="E78" s="74" t="s">
        <v>152</v>
      </c>
      <c r="F78" s="66">
        <f>SUM(B78,C78)</f>
        <v>272</v>
      </c>
    </row>
    <row r="79" spans="1:7" x14ac:dyDescent="0.4">
      <c r="A79" s="6">
        <v>41622</v>
      </c>
      <c r="B79" s="68">
        <v>105</v>
      </c>
      <c r="C79" s="68">
        <v>257</v>
      </c>
      <c r="D79" s="73"/>
      <c r="E79" s="74" t="s">
        <v>189</v>
      </c>
      <c r="F79" s="66">
        <f>SUM(B79,C79)</f>
        <v>362</v>
      </c>
    </row>
    <row r="80" spans="1:7" x14ac:dyDescent="0.4">
      <c r="A80" s="6">
        <v>41629</v>
      </c>
      <c r="B80" s="68">
        <v>75</v>
      </c>
      <c r="C80" s="68">
        <v>140</v>
      </c>
      <c r="D80" s="73"/>
      <c r="E80" s="74" t="s">
        <v>152</v>
      </c>
      <c r="F80" s="66">
        <f>SUM(B80,C80)</f>
        <v>215</v>
      </c>
    </row>
    <row r="81" spans="1:6" x14ac:dyDescent="0.4">
      <c r="A81" s="6">
        <v>41632</v>
      </c>
      <c r="B81" s="68" t="s">
        <v>190</v>
      </c>
      <c r="C81" s="68" t="s">
        <v>191</v>
      </c>
      <c r="D81" s="73" t="s">
        <v>192</v>
      </c>
      <c r="E81" s="74"/>
      <c r="F81" s="66"/>
    </row>
    <row r="82" spans="1:6" x14ac:dyDescent="0.4">
      <c r="A82" s="6">
        <v>41636</v>
      </c>
      <c r="B82" s="68"/>
      <c r="C82" s="68">
        <v>118</v>
      </c>
      <c r="D82" s="73" t="s">
        <v>193</v>
      </c>
      <c r="E82" s="74"/>
      <c r="F82" s="66">
        <f>SUM(B82,C82)</f>
        <v>118</v>
      </c>
    </row>
    <row r="83" spans="1:6" x14ac:dyDescent="0.4">
      <c r="A83" s="6"/>
      <c r="B83" s="68"/>
      <c r="C83" s="68"/>
      <c r="D83" s="69"/>
      <c r="E83" s="74"/>
      <c r="F83" s="66"/>
    </row>
    <row r="84" spans="1:6" x14ac:dyDescent="0.4">
      <c r="A84" s="6" t="s">
        <v>103</v>
      </c>
      <c r="B84" s="68"/>
      <c r="C84" s="68"/>
      <c r="D84" s="73"/>
      <c r="E84" s="74"/>
      <c r="F84" s="67">
        <f>SUM(F78:F83)</f>
        <v>967</v>
      </c>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4"/>
  <sheetViews>
    <sheetView topLeftCell="A10" workbookViewId="0">
      <selection activeCell="F58" sqref="F58"/>
    </sheetView>
  </sheetViews>
  <sheetFormatPr defaultRowHeight="14.6" x14ac:dyDescent="0.4"/>
  <cols>
    <col min="1" max="1" width="15.15234375" customWidth="1"/>
    <col min="4" max="4" width="22.69140625" customWidth="1"/>
    <col min="5" max="5" width="20.3046875" customWidth="1"/>
  </cols>
  <sheetData>
    <row r="1" spans="1:6" ht="22.75" x14ac:dyDescent="0.55000000000000004">
      <c r="A1" s="60">
        <v>2013</v>
      </c>
      <c r="B1" s="61">
        <v>0.375</v>
      </c>
      <c r="C1" s="61">
        <v>0.46875</v>
      </c>
      <c r="D1" s="62" t="s">
        <v>46</v>
      </c>
      <c r="E1" s="63" t="s">
        <v>47</v>
      </c>
      <c r="F1" s="64" t="s">
        <v>23</v>
      </c>
    </row>
    <row r="2" spans="1:6" x14ac:dyDescent="0.4">
      <c r="A2" s="6">
        <v>41280</v>
      </c>
      <c r="B2" s="65">
        <v>63</v>
      </c>
      <c r="C2" s="65">
        <v>165</v>
      </c>
      <c r="E2" t="s">
        <v>159</v>
      </c>
      <c r="F2" s="66">
        <f>SUM(B2,C2)</f>
        <v>228</v>
      </c>
    </row>
    <row r="3" spans="1:6" x14ac:dyDescent="0.4">
      <c r="A3" s="6">
        <f>A2+7</f>
        <v>41287</v>
      </c>
      <c r="B3" s="65">
        <v>47</v>
      </c>
      <c r="C3" s="65">
        <v>150</v>
      </c>
      <c r="E3" t="s">
        <v>159</v>
      </c>
      <c r="F3" s="66">
        <f>SUM(B3,C3)</f>
        <v>197</v>
      </c>
    </row>
    <row r="4" spans="1:6" x14ac:dyDescent="0.4">
      <c r="A4" s="6">
        <f>A3+7</f>
        <v>41294</v>
      </c>
      <c r="B4" s="65">
        <v>86</v>
      </c>
      <c r="C4" s="65">
        <v>172</v>
      </c>
      <c r="E4" t="s">
        <v>161</v>
      </c>
      <c r="F4" s="66">
        <f>SUM(B4,C4)</f>
        <v>258</v>
      </c>
    </row>
    <row r="5" spans="1:6" x14ac:dyDescent="0.4">
      <c r="A5" s="6">
        <f>A4+7</f>
        <v>41301</v>
      </c>
      <c r="B5" s="65">
        <v>66</v>
      </c>
      <c r="C5" s="65">
        <v>172</v>
      </c>
      <c r="E5" t="s">
        <v>159</v>
      </c>
      <c r="F5" s="66">
        <f>SUM(B5,C5)</f>
        <v>238</v>
      </c>
    </row>
    <row r="6" spans="1:6" x14ac:dyDescent="0.4">
      <c r="B6" s="65"/>
      <c r="C6" s="65"/>
      <c r="F6" s="66"/>
    </row>
    <row r="7" spans="1:6" x14ac:dyDescent="0.4">
      <c r="A7" s="6" t="s">
        <v>82</v>
      </c>
      <c r="B7" s="65"/>
      <c r="C7" s="65"/>
      <c r="F7" s="67">
        <f>SUM(F2:F6)</f>
        <v>921</v>
      </c>
    </row>
    <row r="8" spans="1:6" x14ac:dyDescent="0.4">
      <c r="A8" s="6"/>
      <c r="B8" s="65"/>
      <c r="C8" s="65"/>
      <c r="F8" s="68"/>
    </row>
    <row r="9" spans="1:6" x14ac:dyDescent="0.4">
      <c r="A9" s="6">
        <f>A5+7</f>
        <v>41308</v>
      </c>
      <c r="B9" s="65">
        <v>75</v>
      </c>
      <c r="C9" s="65">
        <v>186</v>
      </c>
      <c r="E9" t="s">
        <v>159</v>
      </c>
      <c r="F9" s="66">
        <f>SUM(B9,C9)</f>
        <v>261</v>
      </c>
    </row>
    <row r="10" spans="1:6" x14ac:dyDescent="0.4">
      <c r="A10" s="6">
        <f>A9+7</f>
        <v>41315</v>
      </c>
      <c r="B10" s="65">
        <v>53</v>
      </c>
      <c r="C10" s="65">
        <v>188</v>
      </c>
      <c r="E10" t="s">
        <v>159</v>
      </c>
      <c r="F10" s="66">
        <f>SUM(B10,C10)</f>
        <v>241</v>
      </c>
    </row>
    <row r="11" spans="1:6" x14ac:dyDescent="0.4">
      <c r="A11" s="6"/>
      <c r="B11" s="65"/>
      <c r="C11" s="65">
        <v>75</v>
      </c>
      <c r="D11" t="s">
        <v>160</v>
      </c>
      <c r="E11" t="s">
        <v>159</v>
      </c>
      <c r="F11" s="66"/>
    </row>
    <row r="12" spans="1:6" x14ac:dyDescent="0.4">
      <c r="A12" s="6">
        <f>A10+7</f>
        <v>41322</v>
      </c>
      <c r="B12" s="65">
        <v>60</v>
      </c>
      <c r="C12" s="65">
        <v>148</v>
      </c>
      <c r="E12" t="s">
        <v>159</v>
      </c>
      <c r="F12" s="66">
        <f>SUM(B12,C12)</f>
        <v>208</v>
      </c>
    </row>
    <row r="13" spans="1:6" x14ac:dyDescent="0.4">
      <c r="A13" s="6">
        <f>A12+7</f>
        <v>41329</v>
      </c>
      <c r="B13" s="65">
        <v>63</v>
      </c>
      <c r="C13" s="65">
        <v>170</v>
      </c>
      <c r="E13" t="s">
        <v>159</v>
      </c>
      <c r="F13" s="66">
        <f>SUM(B13,C13)</f>
        <v>233</v>
      </c>
    </row>
    <row r="14" spans="1:6" x14ac:dyDescent="0.4">
      <c r="A14" s="6" t="s">
        <v>84</v>
      </c>
      <c r="B14" s="65"/>
      <c r="C14" s="65"/>
      <c r="F14" s="67">
        <f>SUM(F9:F13)</f>
        <v>943</v>
      </c>
    </row>
    <row r="15" spans="1:6" x14ac:dyDescent="0.4">
      <c r="A15" s="6"/>
      <c r="B15" s="65"/>
      <c r="C15" s="65"/>
      <c r="F15" s="66"/>
    </row>
    <row r="16" spans="1:6" x14ac:dyDescent="0.4">
      <c r="A16" s="6">
        <f>A13+7</f>
        <v>41336</v>
      </c>
      <c r="B16" s="65">
        <v>64</v>
      </c>
      <c r="C16" s="65">
        <v>183</v>
      </c>
      <c r="E16" t="s">
        <v>159</v>
      </c>
      <c r="F16" s="66">
        <f>SUM(B16,C16)</f>
        <v>247</v>
      </c>
    </row>
    <row r="17" spans="1:7" x14ac:dyDescent="0.4">
      <c r="A17" s="6">
        <f>A16+7</f>
        <v>41343</v>
      </c>
      <c r="B17" s="65">
        <v>41</v>
      </c>
      <c r="C17" s="65">
        <v>141</v>
      </c>
      <c r="E17" t="s">
        <v>161</v>
      </c>
      <c r="F17" s="66">
        <f>SUM(B17,C17)</f>
        <v>182</v>
      </c>
    </row>
    <row r="18" spans="1:7" x14ac:dyDescent="0.4">
      <c r="A18" s="6">
        <f>A17+7</f>
        <v>41350</v>
      </c>
      <c r="B18" s="65">
        <v>57</v>
      </c>
      <c r="C18" s="65">
        <v>165</v>
      </c>
      <c r="E18" t="s">
        <v>159</v>
      </c>
      <c r="F18" s="66">
        <f>SUM(B18,C18)</f>
        <v>222</v>
      </c>
    </row>
    <row r="19" spans="1:7" x14ac:dyDescent="0.4">
      <c r="A19" s="6">
        <f>A18+7</f>
        <v>41357</v>
      </c>
      <c r="B19" s="65">
        <v>68</v>
      </c>
      <c r="C19" s="65">
        <v>215</v>
      </c>
      <c r="E19" t="s">
        <v>159</v>
      </c>
      <c r="F19" s="66">
        <f>SUM(B19,C19)</f>
        <v>283</v>
      </c>
    </row>
    <row r="20" spans="1:7" x14ac:dyDescent="0.4">
      <c r="A20" s="6">
        <v>41361</v>
      </c>
      <c r="B20" s="65"/>
      <c r="C20" s="65">
        <v>120</v>
      </c>
      <c r="D20" t="s">
        <v>27</v>
      </c>
      <c r="E20" t="s">
        <v>159</v>
      </c>
      <c r="F20" s="66">
        <f>C20</f>
        <v>120</v>
      </c>
    </row>
    <row r="21" spans="1:7" x14ac:dyDescent="0.4">
      <c r="A21" s="6">
        <v>41362</v>
      </c>
      <c r="B21" s="65"/>
      <c r="C21" s="65">
        <v>112</v>
      </c>
      <c r="D21" t="s">
        <v>87</v>
      </c>
      <c r="E21" t="s">
        <v>159</v>
      </c>
      <c r="F21" s="66">
        <f>C21</f>
        <v>112</v>
      </c>
    </row>
    <row r="22" spans="1:7" x14ac:dyDescent="0.4">
      <c r="A22" s="6">
        <f>A19+7</f>
        <v>41364</v>
      </c>
      <c r="B22" s="65">
        <v>136</v>
      </c>
      <c r="C22" s="65">
        <v>297</v>
      </c>
      <c r="E22" t="s">
        <v>159</v>
      </c>
      <c r="F22" s="66">
        <f>SUM(B22,C22)</f>
        <v>433</v>
      </c>
    </row>
    <row r="23" spans="1:7" x14ac:dyDescent="0.4">
      <c r="A23" s="6" t="s">
        <v>86</v>
      </c>
      <c r="B23" s="65"/>
      <c r="C23" s="65"/>
      <c r="D23" s="69"/>
      <c r="F23" s="70">
        <f>SUM(F16:F19) + F22</f>
        <v>1367</v>
      </c>
    </row>
    <row r="24" spans="1:7" x14ac:dyDescent="0.4">
      <c r="A24" s="6"/>
      <c r="B24" s="65"/>
      <c r="C24" s="65"/>
      <c r="D24" s="69"/>
      <c r="F24" s="71"/>
    </row>
    <row r="25" spans="1:7" x14ac:dyDescent="0.4">
      <c r="A25" s="6">
        <f>A22+7</f>
        <v>41371</v>
      </c>
      <c r="B25" s="85">
        <v>59</v>
      </c>
      <c r="C25" s="85">
        <v>170</v>
      </c>
      <c r="D25" s="86"/>
      <c r="E25" s="87" t="s">
        <v>161</v>
      </c>
      <c r="F25" s="72">
        <f>SUM(B25,C25)</f>
        <v>229</v>
      </c>
      <c r="G25" s="84"/>
    </row>
    <row r="26" spans="1:7" x14ac:dyDescent="0.4">
      <c r="A26" s="6">
        <f>A25+7</f>
        <v>41378</v>
      </c>
      <c r="B26" s="85">
        <v>58</v>
      </c>
      <c r="C26" s="85">
        <v>163</v>
      </c>
      <c r="D26" s="86"/>
      <c r="E26" s="87" t="s">
        <v>159</v>
      </c>
      <c r="F26" s="72">
        <f>SUM(B26,C26)</f>
        <v>221</v>
      </c>
      <c r="G26" s="84"/>
    </row>
    <row r="27" spans="1:7" x14ac:dyDescent="0.4">
      <c r="A27" s="6">
        <f>A26+7</f>
        <v>41385</v>
      </c>
      <c r="B27" s="85">
        <v>58</v>
      </c>
      <c r="C27" s="85">
        <v>158</v>
      </c>
      <c r="D27" s="86"/>
      <c r="E27" s="87" t="s">
        <v>159</v>
      </c>
      <c r="F27" s="72">
        <f>SUM(B27,C27)</f>
        <v>216</v>
      </c>
      <c r="G27" s="84"/>
    </row>
    <row r="28" spans="1:7" x14ac:dyDescent="0.4">
      <c r="A28" s="6">
        <f>A27+7</f>
        <v>41392</v>
      </c>
      <c r="B28" s="85">
        <v>63</v>
      </c>
      <c r="C28" s="85">
        <v>153</v>
      </c>
      <c r="D28" s="86"/>
      <c r="E28" s="87" t="s">
        <v>159</v>
      </c>
      <c r="F28" s="72">
        <f>SUM(B28,C28)</f>
        <v>216</v>
      </c>
      <c r="G28" s="84"/>
    </row>
    <row r="29" spans="1:7" x14ac:dyDescent="0.4">
      <c r="A29" s="6" t="s">
        <v>90</v>
      </c>
      <c r="B29" s="65"/>
      <c r="C29" s="65"/>
      <c r="D29" s="69"/>
      <c r="F29" s="81">
        <f>SUM(F25:F28)</f>
        <v>882</v>
      </c>
      <c r="G29" s="84"/>
    </row>
    <row r="30" spans="1:7" x14ac:dyDescent="0.4">
      <c r="A30" s="6"/>
      <c r="B30" s="65"/>
      <c r="C30" s="65"/>
      <c r="D30" s="69"/>
      <c r="F30" s="66">
        <f>SUM(B30,C30)</f>
        <v>0</v>
      </c>
    </row>
    <row r="31" spans="1:7" x14ac:dyDescent="0.4">
      <c r="A31" s="6">
        <f>A28+7</f>
        <v>41399</v>
      </c>
      <c r="B31" s="65">
        <v>52</v>
      </c>
      <c r="C31" s="65">
        <v>138</v>
      </c>
      <c r="D31" s="69"/>
      <c r="E31" t="s">
        <v>159</v>
      </c>
      <c r="F31" s="66">
        <f>SUM(B31,C31)</f>
        <v>190</v>
      </c>
    </row>
    <row r="32" spans="1:7" x14ac:dyDescent="0.4">
      <c r="A32" s="6">
        <f>A31+7</f>
        <v>41406</v>
      </c>
      <c r="B32" s="65">
        <v>56</v>
      </c>
      <c r="C32" s="65">
        <v>177</v>
      </c>
      <c r="D32" s="69"/>
      <c r="E32" t="s">
        <v>161</v>
      </c>
      <c r="F32" s="66">
        <f>SUM(B32,C32)</f>
        <v>233</v>
      </c>
    </row>
    <row r="33" spans="1:6" x14ac:dyDescent="0.4">
      <c r="A33" s="6">
        <f>A32+7</f>
        <v>41413</v>
      </c>
      <c r="B33" s="68">
        <v>69</v>
      </c>
      <c r="C33" s="65">
        <v>146</v>
      </c>
      <c r="D33" s="73"/>
      <c r="E33" t="s">
        <v>159</v>
      </c>
      <c r="F33" s="66">
        <f>SUM(B33,C33)</f>
        <v>215</v>
      </c>
    </row>
    <row r="34" spans="1:6" x14ac:dyDescent="0.4">
      <c r="A34" s="6">
        <f>A33+7</f>
        <v>41420</v>
      </c>
      <c r="B34" s="68">
        <v>74</v>
      </c>
      <c r="C34" s="68">
        <v>147</v>
      </c>
      <c r="D34" s="69"/>
      <c r="E34" s="74" t="s">
        <v>159</v>
      </c>
      <c r="F34" s="66">
        <f>SUM(B34,C34)</f>
        <v>221</v>
      </c>
    </row>
    <row r="35" spans="1:6" x14ac:dyDescent="0.4">
      <c r="B35" s="68"/>
      <c r="C35" s="68"/>
      <c r="D35" s="69"/>
      <c r="E35" s="74"/>
      <c r="F35" s="66"/>
    </row>
    <row r="36" spans="1:6" x14ac:dyDescent="0.4">
      <c r="A36" s="6" t="s">
        <v>92</v>
      </c>
      <c r="B36" s="65"/>
      <c r="C36" s="65"/>
      <c r="D36" s="69"/>
      <c r="E36" s="74"/>
      <c r="F36" s="70">
        <f>SUM(F31:F34)</f>
        <v>859</v>
      </c>
    </row>
    <row r="37" spans="1:6" x14ac:dyDescent="0.4">
      <c r="A37" s="6"/>
      <c r="B37" s="65"/>
      <c r="C37" s="75"/>
      <c r="D37" s="69"/>
      <c r="E37" s="74"/>
      <c r="F37" s="71"/>
    </row>
    <row r="38" spans="1:6" x14ac:dyDescent="0.4">
      <c r="A38" s="6">
        <f>A34+7</f>
        <v>41427</v>
      </c>
      <c r="B38" s="65">
        <v>72</v>
      </c>
      <c r="C38" s="65">
        <v>170</v>
      </c>
      <c r="D38" s="69"/>
      <c r="E38" s="74" t="s">
        <v>159</v>
      </c>
      <c r="F38" s="66">
        <f>SUM(B38,C38)</f>
        <v>242</v>
      </c>
    </row>
    <row r="39" spans="1:6" x14ac:dyDescent="0.4">
      <c r="A39" s="6">
        <f>A38+7</f>
        <v>41434</v>
      </c>
      <c r="B39" s="65">
        <v>40</v>
      </c>
      <c r="C39" s="65">
        <v>161</v>
      </c>
      <c r="D39" s="73"/>
      <c r="E39" s="74" t="s">
        <v>159</v>
      </c>
      <c r="F39" s="66">
        <f>SUM(B39,C39)</f>
        <v>201</v>
      </c>
    </row>
    <row r="40" spans="1:6" x14ac:dyDescent="0.4">
      <c r="A40" s="6">
        <f>A39+7</f>
        <v>41441</v>
      </c>
      <c r="B40" s="65">
        <v>0</v>
      </c>
      <c r="C40" s="65">
        <v>171</v>
      </c>
      <c r="D40" s="73" t="s">
        <v>162</v>
      </c>
      <c r="E40" s="74" t="s">
        <v>159</v>
      </c>
      <c r="F40" s="66">
        <f>SUM(B40,C40)</f>
        <v>171</v>
      </c>
    </row>
    <row r="41" spans="1:6" x14ac:dyDescent="0.4">
      <c r="A41" s="6">
        <f>A40+7</f>
        <v>41448</v>
      </c>
      <c r="B41" s="65">
        <v>70</v>
      </c>
      <c r="C41" s="65">
        <v>118</v>
      </c>
      <c r="D41" s="69"/>
      <c r="E41" s="74" t="s">
        <v>161</v>
      </c>
      <c r="F41" s="66">
        <f>SUM(B41,C41)</f>
        <v>188</v>
      </c>
    </row>
    <row r="42" spans="1:6" x14ac:dyDescent="0.4">
      <c r="A42" s="6">
        <f>A41+7</f>
        <v>41455</v>
      </c>
      <c r="B42" s="65">
        <v>54</v>
      </c>
      <c r="C42" s="65">
        <v>159</v>
      </c>
      <c r="D42" s="69"/>
      <c r="E42" s="74" t="s">
        <v>159</v>
      </c>
      <c r="F42" s="66">
        <f>SUM(B42,C42)</f>
        <v>213</v>
      </c>
    </row>
    <row r="43" spans="1:6" x14ac:dyDescent="0.4">
      <c r="A43" s="6" t="s">
        <v>94</v>
      </c>
      <c r="B43" s="65"/>
      <c r="C43" s="65"/>
      <c r="D43" s="69"/>
      <c r="E43" s="74"/>
      <c r="F43" s="67">
        <f>SUM(F38:F42)</f>
        <v>1015</v>
      </c>
    </row>
    <row r="44" spans="1:6" x14ac:dyDescent="0.4">
      <c r="A44" s="6"/>
      <c r="B44" s="65"/>
      <c r="C44" s="65"/>
      <c r="D44" s="69"/>
      <c r="F44" s="68"/>
    </row>
    <row r="45" spans="1:6" x14ac:dyDescent="0.4">
      <c r="A45" s="6">
        <f>A42+7</f>
        <v>41462</v>
      </c>
      <c r="B45" s="65"/>
      <c r="C45" s="65">
        <v>125</v>
      </c>
      <c r="D45" s="69" t="s">
        <v>163</v>
      </c>
      <c r="E45" t="s">
        <v>164</v>
      </c>
      <c r="F45" s="66">
        <f>SUM(B45,C45)</f>
        <v>125</v>
      </c>
    </row>
    <row r="46" spans="1:6" x14ac:dyDescent="0.4">
      <c r="A46" s="6">
        <f>A45+7</f>
        <v>41469</v>
      </c>
      <c r="B46" s="65">
        <v>46</v>
      </c>
      <c r="C46" s="65">
        <v>155</v>
      </c>
      <c r="D46" s="69"/>
      <c r="E46" t="s">
        <v>159</v>
      </c>
      <c r="F46" s="66">
        <f>SUM(B46,C46)</f>
        <v>201</v>
      </c>
    </row>
    <row r="47" spans="1:6" x14ac:dyDescent="0.4">
      <c r="A47" s="6">
        <f>A46+7</f>
        <v>41476</v>
      </c>
      <c r="B47" s="65">
        <v>51</v>
      </c>
      <c r="C47" s="65">
        <v>123</v>
      </c>
      <c r="D47" s="69"/>
      <c r="E47" t="s">
        <v>161</v>
      </c>
      <c r="F47" s="66">
        <f>SUM(B47,C47)</f>
        <v>174</v>
      </c>
    </row>
    <row r="48" spans="1:6" x14ac:dyDescent="0.4">
      <c r="A48" s="6">
        <f>A47+7</f>
        <v>41483</v>
      </c>
      <c r="B48" s="65">
        <v>57</v>
      </c>
      <c r="C48" s="65">
        <v>144</v>
      </c>
      <c r="D48" s="69"/>
      <c r="E48" t="s">
        <v>159</v>
      </c>
      <c r="F48" s="66">
        <f>SUM(B48,C48)</f>
        <v>201</v>
      </c>
    </row>
    <row r="49" spans="1:6" x14ac:dyDescent="0.4">
      <c r="A49" s="6" t="s">
        <v>95</v>
      </c>
      <c r="B49" s="65"/>
      <c r="C49" s="65"/>
      <c r="D49" s="69"/>
      <c r="F49" s="67">
        <f>SUM(F45:F48)</f>
        <v>701</v>
      </c>
    </row>
    <row r="50" spans="1:6" x14ac:dyDescent="0.4">
      <c r="A50" s="6"/>
      <c r="B50" s="65"/>
      <c r="C50" s="65"/>
      <c r="D50" s="69"/>
      <c r="F50" s="68"/>
    </row>
    <row r="51" spans="1:6" x14ac:dyDescent="0.4">
      <c r="A51" s="6">
        <f>A48+7</f>
        <v>41490</v>
      </c>
      <c r="B51" s="85">
        <v>66</v>
      </c>
      <c r="C51" s="85">
        <v>148</v>
      </c>
      <c r="D51" s="86"/>
      <c r="E51" s="88" t="s">
        <v>159</v>
      </c>
      <c r="F51" s="66">
        <f>SUM(B51,C51)</f>
        <v>214</v>
      </c>
    </row>
    <row r="52" spans="1:6" x14ac:dyDescent="0.4">
      <c r="A52" s="6">
        <f>A51+7</f>
        <v>41497</v>
      </c>
      <c r="B52" s="85">
        <v>44</v>
      </c>
      <c r="C52" s="85">
        <v>145</v>
      </c>
      <c r="D52" s="86"/>
      <c r="E52" s="88" t="s">
        <v>161</v>
      </c>
      <c r="F52" s="66">
        <f>SUM(B52,C52)</f>
        <v>189</v>
      </c>
    </row>
    <row r="53" spans="1:6" x14ac:dyDescent="0.4">
      <c r="A53" s="6">
        <f>A52+7</f>
        <v>41504</v>
      </c>
      <c r="B53" s="85">
        <v>57</v>
      </c>
      <c r="C53" s="85">
        <v>137</v>
      </c>
      <c r="D53" s="86"/>
      <c r="E53" s="88" t="s">
        <v>159</v>
      </c>
      <c r="F53" s="66">
        <f>SUM(B53,C53)</f>
        <v>194</v>
      </c>
    </row>
    <row r="54" spans="1:6" x14ac:dyDescent="0.4">
      <c r="A54" s="6">
        <f>A53+7</f>
        <v>41511</v>
      </c>
      <c r="B54" s="85">
        <v>71</v>
      </c>
      <c r="C54" s="85">
        <v>140</v>
      </c>
      <c r="D54" s="86"/>
      <c r="E54" s="88" t="s">
        <v>159</v>
      </c>
      <c r="F54" s="66">
        <f>SUM(B54,C54)</f>
        <v>211</v>
      </c>
    </row>
    <row r="55" spans="1:6" x14ac:dyDescent="0.4">
      <c r="B55" s="65"/>
      <c r="C55" s="65"/>
      <c r="D55" s="69"/>
      <c r="F55" s="66"/>
    </row>
    <row r="56" spans="1:6" x14ac:dyDescent="0.4">
      <c r="A56" s="6" t="s">
        <v>96</v>
      </c>
      <c r="B56" s="65"/>
      <c r="C56" s="65"/>
      <c r="D56" s="69"/>
      <c r="F56" s="67">
        <f>SUM(F51:F54)</f>
        <v>808</v>
      </c>
    </row>
    <row r="57" spans="1:6" x14ac:dyDescent="0.4">
      <c r="A57" s="6"/>
      <c r="B57" s="76"/>
      <c r="C57" s="76"/>
      <c r="D57" s="69"/>
      <c r="F57" s="68"/>
    </row>
    <row r="58" spans="1:6" x14ac:dyDescent="0.4">
      <c r="A58" s="6">
        <f>A54+7</f>
        <v>41518</v>
      </c>
      <c r="B58" s="65">
        <v>43</v>
      </c>
      <c r="C58" s="65">
        <v>140</v>
      </c>
      <c r="D58" s="69"/>
      <c r="E58" t="s">
        <v>161</v>
      </c>
      <c r="F58" s="66">
        <v>183</v>
      </c>
    </row>
    <row r="59" spans="1:6" x14ac:dyDescent="0.4">
      <c r="A59" s="6">
        <f>A58+7</f>
        <v>41525</v>
      </c>
      <c r="B59" s="65"/>
      <c r="C59" s="65">
        <v>195</v>
      </c>
      <c r="D59" s="69" t="s">
        <v>165</v>
      </c>
      <c r="E59" t="s">
        <v>159</v>
      </c>
      <c r="F59" s="66">
        <v>195</v>
      </c>
    </row>
    <row r="60" spans="1:6" x14ac:dyDescent="0.4">
      <c r="A60" s="6">
        <f>A59+7</f>
        <v>41532</v>
      </c>
      <c r="B60" s="65">
        <v>61</v>
      </c>
      <c r="C60" s="65">
        <v>136</v>
      </c>
      <c r="D60" s="69"/>
      <c r="E60" t="s">
        <v>159</v>
      </c>
      <c r="F60" s="66">
        <v>197</v>
      </c>
    </row>
    <row r="61" spans="1:6" x14ac:dyDescent="0.4">
      <c r="A61" s="6">
        <f>A60+7</f>
        <v>41539</v>
      </c>
      <c r="B61" s="65">
        <v>59</v>
      </c>
      <c r="C61" s="65">
        <v>146</v>
      </c>
      <c r="D61" s="69"/>
      <c r="E61" t="s">
        <v>159</v>
      </c>
      <c r="F61" s="66">
        <v>205</v>
      </c>
    </row>
    <row r="62" spans="1:6" x14ac:dyDescent="0.4">
      <c r="A62" s="6">
        <f>A61+7</f>
        <v>41546</v>
      </c>
      <c r="B62" s="65">
        <v>67</v>
      </c>
      <c r="C62" s="65">
        <v>146</v>
      </c>
      <c r="D62" s="77"/>
      <c r="E62" t="s">
        <v>159</v>
      </c>
      <c r="F62" s="66">
        <v>213</v>
      </c>
    </row>
    <row r="63" spans="1:6" x14ac:dyDescent="0.4">
      <c r="A63" t="s">
        <v>97</v>
      </c>
      <c r="B63" s="65"/>
      <c r="C63" s="65"/>
      <c r="D63" s="77"/>
      <c r="F63" s="67">
        <f>SUM(F58:F62)</f>
        <v>993</v>
      </c>
    </row>
    <row r="64" spans="1:6" x14ac:dyDescent="0.4">
      <c r="A64" s="78"/>
      <c r="B64" s="68"/>
      <c r="C64" s="68"/>
      <c r="D64" s="73"/>
      <c r="E64" s="74"/>
      <c r="F64" s="66"/>
    </row>
    <row r="65" spans="1:7" x14ac:dyDescent="0.4">
      <c r="A65" s="6">
        <f>A62+7</f>
        <v>41553</v>
      </c>
      <c r="B65" s="68">
        <v>56</v>
      </c>
      <c r="C65" s="68">
        <v>171</v>
      </c>
      <c r="D65" s="73" t="s">
        <v>166</v>
      </c>
      <c r="E65" t="s">
        <v>152</v>
      </c>
      <c r="F65" s="66">
        <f>SUM(B65,C65)</f>
        <v>227</v>
      </c>
      <c r="G65" s="79"/>
    </row>
    <row r="66" spans="1:7" x14ac:dyDescent="0.4">
      <c r="A66" s="6">
        <f>A65+7</f>
        <v>41560</v>
      </c>
      <c r="B66" s="68">
        <v>54</v>
      </c>
      <c r="C66" s="68">
        <v>133</v>
      </c>
      <c r="D66" s="73"/>
      <c r="E66" s="74" t="s">
        <v>152</v>
      </c>
      <c r="F66" s="66">
        <f>SUM(B66,C66)</f>
        <v>187</v>
      </c>
      <c r="G66" s="83"/>
    </row>
    <row r="67" spans="1:7" x14ac:dyDescent="0.4">
      <c r="A67" s="6">
        <f>A66+7</f>
        <v>41567</v>
      </c>
      <c r="B67" s="68">
        <v>60</v>
      </c>
      <c r="C67" s="68">
        <v>139</v>
      </c>
      <c r="D67" s="73"/>
      <c r="E67" s="74" t="s">
        <v>136</v>
      </c>
      <c r="F67" s="66">
        <f>SUM(B67,C67)</f>
        <v>199</v>
      </c>
      <c r="G67" s="83"/>
    </row>
    <row r="68" spans="1:7" x14ac:dyDescent="0.4">
      <c r="A68" s="6">
        <f>A67+7</f>
        <v>41574</v>
      </c>
      <c r="B68" s="68"/>
      <c r="C68" s="68">
        <v>161</v>
      </c>
      <c r="D68" s="89" t="s">
        <v>167</v>
      </c>
      <c r="E68" s="74" t="s">
        <v>159</v>
      </c>
      <c r="F68" s="66">
        <f>SUM(B68,C68)</f>
        <v>161</v>
      </c>
      <c r="G68" s="83"/>
    </row>
    <row r="69" spans="1:7" x14ac:dyDescent="0.4">
      <c r="A69" t="s">
        <v>98</v>
      </c>
      <c r="B69" s="68"/>
      <c r="C69" s="68"/>
      <c r="D69" s="80"/>
      <c r="E69" s="74"/>
      <c r="F69" s="67">
        <f>SUM(F65:F68)</f>
        <v>774</v>
      </c>
    </row>
    <row r="70" spans="1:7" x14ac:dyDescent="0.4">
      <c r="A70" s="6"/>
      <c r="B70" s="68"/>
      <c r="C70" s="68"/>
      <c r="D70" s="73"/>
      <c r="E70" s="74"/>
      <c r="F70" s="65"/>
    </row>
    <row r="71" spans="1:7" x14ac:dyDescent="0.4">
      <c r="A71" s="6">
        <v>41581</v>
      </c>
      <c r="B71" s="68">
        <v>60</v>
      </c>
      <c r="C71" s="68">
        <v>174</v>
      </c>
      <c r="D71" s="73"/>
      <c r="E71" s="74" t="s">
        <v>159</v>
      </c>
      <c r="F71" s="66">
        <f>SUM(B71,C71)</f>
        <v>234</v>
      </c>
    </row>
    <row r="72" spans="1:7" x14ac:dyDescent="0.4">
      <c r="A72" s="6">
        <v>41588</v>
      </c>
      <c r="B72" s="68">
        <v>44</v>
      </c>
      <c r="C72" s="68">
        <v>139</v>
      </c>
      <c r="D72" s="73"/>
      <c r="E72" s="74" t="s">
        <v>159</v>
      </c>
      <c r="F72" s="66">
        <f>SUM(B72,C72)</f>
        <v>183</v>
      </c>
    </row>
    <row r="73" spans="1:7" x14ac:dyDescent="0.4">
      <c r="A73" s="6">
        <v>41595</v>
      </c>
      <c r="B73" s="68">
        <v>61</v>
      </c>
      <c r="C73" s="68">
        <v>190</v>
      </c>
      <c r="D73" s="73"/>
      <c r="E73" s="74" t="s">
        <v>152</v>
      </c>
      <c r="F73" s="66">
        <f>SUM(B73,C73)</f>
        <v>251</v>
      </c>
    </row>
    <row r="74" spans="1:7" x14ac:dyDescent="0.4">
      <c r="A74" s="6">
        <v>41602</v>
      </c>
      <c r="B74" s="68">
        <v>61</v>
      </c>
      <c r="C74" s="68">
        <v>139</v>
      </c>
      <c r="D74" s="73"/>
      <c r="E74" s="74" t="s">
        <v>152</v>
      </c>
      <c r="F74" s="66">
        <f>SUM(B74,C74)</f>
        <v>200</v>
      </c>
    </row>
    <row r="75" spans="1:7" x14ac:dyDescent="0.4">
      <c r="A75" s="6" t="s">
        <v>101</v>
      </c>
      <c r="B75" s="68"/>
      <c r="C75" s="68"/>
      <c r="D75" s="73"/>
      <c r="E75" s="74"/>
      <c r="F75" s="67">
        <f>SUM(F71:F74)</f>
        <v>868</v>
      </c>
    </row>
    <row r="76" spans="1:7" x14ac:dyDescent="0.4">
      <c r="A76" s="6"/>
      <c r="B76" s="68"/>
      <c r="C76" s="68"/>
      <c r="D76" s="73"/>
      <c r="E76" s="74"/>
      <c r="F76" s="68"/>
    </row>
    <row r="77" spans="1:7" x14ac:dyDescent="0.4">
      <c r="A77" s="6">
        <v>41609</v>
      </c>
      <c r="B77" s="68">
        <v>77</v>
      </c>
      <c r="C77" s="68">
        <v>172</v>
      </c>
      <c r="D77" s="73" t="s">
        <v>168</v>
      </c>
      <c r="E77" s="74"/>
      <c r="F77" s="66">
        <f t="shared" ref="F77:F82" si="0">SUM(B77,C77)</f>
        <v>249</v>
      </c>
    </row>
    <row r="78" spans="1:7" x14ac:dyDescent="0.4">
      <c r="A78" s="6">
        <v>41616</v>
      </c>
      <c r="B78" s="68">
        <v>59</v>
      </c>
      <c r="C78" s="68">
        <v>177</v>
      </c>
      <c r="D78" s="73"/>
      <c r="E78" s="74" t="s">
        <v>159</v>
      </c>
      <c r="F78" s="66">
        <f t="shared" si="0"/>
        <v>236</v>
      </c>
    </row>
    <row r="79" spans="1:7" x14ac:dyDescent="0.4">
      <c r="A79" s="6">
        <v>41623</v>
      </c>
      <c r="B79" s="68">
        <v>49</v>
      </c>
      <c r="C79" s="68">
        <v>221</v>
      </c>
      <c r="D79" s="73" t="s">
        <v>169</v>
      </c>
      <c r="E79" s="74"/>
      <c r="F79" s="66">
        <f t="shared" si="0"/>
        <v>270</v>
      </c>
    </row>
    <row r="80" spans="1:7" x14ac:dyDescent="0.4">
      <c r="A80" s="6">
        <v>41630</v>
      </c>
      <c r="B80" s="68">
        <v>69</v>
      </c>
      <c r="C80" s="68">
        <v>163</v>
      </c>
      <c r="D80" s="73"/>
      <c r="E80" s="74"/>
      <c r="F80" s="66">
        <f t="shared" si="0"/>
        <v>232</v>
      </c>
    </row>
    <row r="81" spans="1:6" x14ac:dyDescent="0.4">
      <c r="A81" s="6">
        <v>41632</v>
      </c>
      <c r="B81" s="68">
        <v>210</v>
      </c>
      <c r="C81" s="68">
        <v>91</v>
      </c>
      <c r="D81" s="73" t="s">
        <v>171</v>
      </c>
      <c r="E81" s="74" t="s">
        <v>159</v>
      </c>
      <c r="F81" s="66"/>
    </row>
    <row r="82" spans="1:6" x14ac:dyDescent="0.4">
      <c r="A82" s="6">
        <v>41637</v>
      </c>
      <c r="B82" s="68"/>
      <c r="C82" s="68">
        <v>133</v>
      </c>
      <c r="D82" s="73" t="s">
        <v>170</v>
      </c>
      <c r="E82" s="74" t="s">
        <v>152</v>
      </c>
      <c r="F82" s="66">
        <f t="shared" si="0"/>
        <v>133</v>
      </c>
    </row>
    <row r="83" spans="1:6" x14ac:dyDescent="0.4">
      <c r="A83" s="6"/>
      <c r="B83" s="68"/>
      <c r="C83" s="68"/>
      <c r="D83" s="69"/>
      <c r="E83" s="74"/>
      <c r="F83" s="66"/>
    </row>
    <row r="84" spans="1:6" x14ac:dyDescent="0.4">
      <c r="A84" s="6" t="s">
        <v>103</v>
      </c>
      <c r="B84" s="68"/>
      <c r="C84" s="68"/>
      <c r="D84" s="73"/>
      <c r="E84" s="74"/>
      <c r="F84" s="67">
        <f>SUM(F77:F83)</f>
        <v>1120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Yearly Weekly Avg</vt:lpstr>
      <vt:lpstr>Yearly Plot</vt:lpstr>
      <vt:lpstr>Monthly Plot</vt:lpstr>
      <vt:lpstr>Monthly Data</vt:lpstr>
      <vt:lpstr>2017 Raw Data</vt:lpstr>
      <vt:lpstr>2016 Raw Data</vt:lpstr>
      <vt:lpstr>2015 Raw Data</vt:lpstr>
      <vt:lpstr>2014 Raw Data</vt:lpstr>
      <vt:lpstr>2013 Raw Data</vt:lpstr>
      <vt:lpstr>2012 Raw Data</vt:lpstr>
      <vt:lpstr>2011 Raw Data</vt:lpstr>
      <vt:lpstr>2010 Raw Data</vt:lpstr>
      <vt:lpstr>2009 Raw Data</vt:lpstr>
      <vt:lpstr>2008 Raw Data</vt:lpstr>
      <vt:lpstr>2007 Raw Data</vt:lpstr>
      <vt:lpstr>'2016 Raw Data'!Print_Area</vt:lpstr>
      <vt:lpstr>'2017 Raw Data'!Print_Area</vt:lpstr>
    </vt:vector>
  </TitlesOfParts>
  <Company>NASA/ODIN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spivey</dc:creator>
  <cp:lastModifiedBy>Dan Walker</cp:lastModifiedBy>
  <cp:lastPrinted>2011-03-22T23:08:56Z</cp:lastPrinted>
  <dcterms:created xsi:type="dcterms:W3CDTF">2010-08-27T17:03:37Z</dcterms:created>
  <dcterms:modified xsi:type="dcterms:W3CDTF">2021-02-24T03:05:57Z</dcterms:modified>
</cp:coreProperties>
</file>